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0" windowWidth="20730" windowHeight="11640" activeTab="10"/>
  </bookViews>
  <sheets>
    <sheet name="Лист2" sheetId="2" r:id="rId1"/>
    <sheet name="меню 1" sheetId="5" r:id="rId2"/>
    <sheet name="меню2" sheetId="6" r:id="rId3"/>
    <sheet name="меню3" sheetId="4" r:id="rId4"/>
    <sheet name="меню 4" sheetId="7" r:id="rId5"/>
    <sheet name="меню5" sheetId="9" r:id="rId6"/>
    <sheet name="меню 6" sheetId="8" r:id="rId7"/>
    <sheet name="меню 7 " sheetId="12" r:id="rId8"/>
    <sheet name="меню 8" sheetId="10" r:id="rId9"/>
    <sheet name="меню9  " sheetId="11" r:id="rId10"/>
    <sheet name="меню 10" sheetId="14" r:id="rId11"/>
  </sheets>
  <calcPr calcId="145621"/>
</workbook>
</file>

<file path=xl/calcChain.xml><?xml version="1.0" encoding="utf-8"?>
<calcChain xmlns="http://schemas.openxmlformats.org/spreadsheetml/2006/main">
  <c r="O11" i="5" l="1"/>
  <c r="C9" i="14" l="1"/>
  <c r="K9" i="14"/>
  <c r="J9" i="14"/>
  <c r="D9" i="14"/>
  <c r="I9" i="14"/>
  <c r="H9" i="14"/>
  <c r="E9" i="14"/>
  <c r="G9" i="14"/>
  <c r="F9" i="14"/>
  <c r="B9" i="14"/>
  <c r="B10" i="14" s="1"/>
  <c r="C11" i="14"/>
  <c r="D11" i="14"/>
  <c r="E11" i="14"/>
  <c r="F11" i="14"/>
  <c r="G11" i="14"/>
  <c r="H11" i="14"/>
  <c r="I11" i="14"/>
  <c r="J11" i="14"/>
  <c r="K11" i="14"/>
  <c r="B11" i="14"/>
  <c r="F11" i="11"/>
  <c r="G11" i="11"/>
  <c r="H11" i="11"/>
  <c r="I11" i="11"/>
  <c r="J11" i="11"/>
  <c r="E11" i="11"/>
  <c r="D11" i="11"/>
  <c r="B11" i="11"/>
  <c r="O9" i="10" l="1"/>
  <c r="O10" i="10" s="1"/>
  <c r="O11" i="10"/>
  <c r="K11" i="10"/>
  <c r="H11" i="10"/>
  <c r="B11" i="10"/>
  <c r="I9" i="12"/>
  <c r="N11" i="12"/>
  <c r="K9" i="12"/>
  <c r="I11" i="12"/>
  <c r="B9" i="12"/>
  <c r="C11" i="12"/>
  <c r="B11" i="12"/>
  <c r="B11" i="8"/>
  <c r="B12" i="8" s="1"/>
  <c r="E11" i="8"/>
  <c r="F11" i="8"/>
  <c r="G11" i="8"/>
  <c r="H11" i="8"/>
  <c r="I11" i="8"/>
  <c r="J11" i="8"/>
  <c r="D11" i="8"/>
  <c r="C11" i="8"/>
  <c r="O12" i="10" l="1"/>
  <c r="K9" i="9"/>
  <c r="K10" i="9" s="1"/>
  <c r="F9" i="9"/>
  <c r="F10" i="9" s="1"/>
  <c r="N9" i="4"/>
  <c r="N10" i="4" s="1"/>
  <c r="N11" i="4"/>
  <c r="L9" i="4"/>
  <c r="L10" i="4" s="1"/>
  <c r="M9" i="4"/>
  <c r="M10" i="4" s="1"/>
  <c r="L11" i="4"/>
  <c r="M11" i="4"/>
  <c r="H9" i="4"/>
  <c r="C11" i="4"/>
  <c r="D11" i="4"/>
  <c r="E11" i="4"/>
  <c r="F11" i="4"/>
  <c r="G11" i="4"/>
  <c r="H11" i="4"/>
  <c r="I11" i="4"/>
  <c r="J11" i="4"/>
  <c r="K11" i="4"/>
  <c r="K11" i="9"/>
  <c r="J11" i="9"/>
  <c r="I11" i="9"/>
  <c r="H11" i="9"/>
  <c r="G11" i="9"/>
  <c r="F11" i="9"/>
  <c r="E11" i="9"/>
  <c r="D11" i="9"/>
  <c r="C11" i="9"/>
  <c r="B11" i="9"/>
  <c r="J9" i="9"/>
  <c r="J10" i="9" s="1"/>
  <c r="I9" i="9"/>
  <c r="I10" i="9" s="1"/>
  <c r="H9" i="9"/>
  <c r="H10" i="9" s="1"/>
  <c r="G9" i="9"/>
  <c r="G10" i="9" s="1"/>
  <c r="E9" i="9"/>
  <c r="E10" i="9" s="1"/>
  <c r="D9" i="9"/>
  <c r="D10" i="9" s="1"/>
  <c r="C9" i="9"/>
  <c r="C10" i="9" s="1"/>
  <c r="B9" i="9"/>
  <c r="B10" i="9" s="1"/>
  <c r="P9" i="7"/>
  <c r="P10" i="7" s="1"/>
  <c r="P11" i="7"/>
  <c r="O9" i="7"/>
  <c r="O10" i="7"/>
  <c r="O11" i="7"/>
  <c r="C9" i="7"/>
  <c r="C10" i="7" s="1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K10" i="7"/>
  <c r="N9" i="7"/>
  <c r="N10" i="7" s="1"/>
  <c r="M9" i="7"/>
  <c r="M10" i="7" s="1"/>
  <c r="M12" i="7" s="1"/>
  <c r="L9" i="7"/>
  <c r="L10" i="7" s="1"/>
  <c r="K9" i="7"/>
  <c r="J9" i="7"/>
  <c r="J10" i="7" s="1"/>
  <c r="I9" i="7"/>
  <c r="I10" i="7" s="1"/>
  <c r="H9" i="7"/>
  <c r="H10" i="7" s="1"/>
  <c r="G9" i="7"/>
  <c r="G10" i="7" s="1"/>
  <c r="F9" i="7"/>
  <c r="F10" i="7" s="1"/>
  <c r="E9" i="7"/>
  <c r="E10" i="7" s="1"/>
  <c r="D9" i="7"/>
  <c r="D10" i="7" s="1"/>
  <c r="B9" i="7"/>
  <c r="B10" i="7" s="1"/>
  <c r="B12" i="7" s="1"/>
  <c r="C9" i="4"/>
  <c r="D9" i="4"/>
  <c r="E9" i="4"/>
  <c r="F9" i="4"/>
  <c r="G9" i="4"/>
  <c r="I9" i="4"/>
  <c r="J9" i="4"/>
  <c r="K9" i="4"/>
  <c r="K12" i="7" l="1"/>
  <c r="D12" i="7"/>
  <c r="L12" i="7"/>
  <c r="I12" i="9"/>
  <c r="K12" i="9"/>
  <c r="J12" i="9"/>
  <c r="H12" i="9"/>
  <c r="G12" i="9"/>
  <c r="F12" i="9"/>
  <c r="E12" i="9"/>
  <c r="D12" i="9"/>
  <c r="C12" i="9"/>
  <c r="B12" i="9"/>
  <c r="N12" i="4"/>
  <c r="M12" i="4"/>
  <c r="L12" i="4"/>
  <c r="H12" i="7"/>
  <c r="P12" i="7"/>
  <c r="O12" i="7"/>
  <c r="J12" i="7"/>
  <c r="I12" i="7"/>
  <c r="G12" i="7"/>
  <c r="E12" i="7"/>
  <c r="F12" i="7"/>
  <c r="N12" i="7"/>
  <c r="C12" i="7"/>
  <c r="C11" i="6"/>
  <c r="D11" i="6"/>
  <c r="E11" i="6"/>
  <c r="F11" i="6"/>
  <c r="G11" i="6"/>
  <c r="H11" i="6"/>
  <c r="I11" i="6"/>
  <c r="J11" i="6"/>
  <c r="K11" i="6"/>
  <c r="L11" i="6"/>
  <c r="M11" i="6"/>
  <c r="N11" i="6"/>
  <c r="F9" i="6"/>
  <c r="O9" i="5"/>
  <c r="O10" i="5" s="1"/>
  <c r="C15" i="7" l="1"/>
  <c r="C15" i="9"/>
  <c r="B11" i="6"/>
  <c r="B11" i="4"/>
  <c r="O12" i="5"/>
  <c r="J11" i="5"/>
  <c r="J12" i="5" s="1"/>
  <c r="K11" i="5"/>
  <c r="K12" i="5" s="1"/>
  <c r="L11" i="5"/>
  <c r="L12" i="5" s="1"/>
  <c r="M11" i="5"/>
  <c r="M12" i="5" s="1"/>
  <c r="N11" i="5"/>
  <c r="N9" i="5"/>
  <c r="N10" i="5" s="1"/>
  <c r="I9" i="5"/>
  <c r="I10" i="5" s="1"/>
  <c r="H9" i="5"/>
  <c r="H10" i="5" s="1"/>
  <c r="G9" i="5"/>
  <c r="G10" i="5" s="1"/>
  <c r="I11" i="5"/>
  <c r="H11" i="5"/>
  <c r="G11" i="5"/>
  <c r="C11" i="5"/>
  <c r="D11" i="5"/>
  <c r="E11" i="5"/>
  <c r="F11" i="5"/>
  <c r="B11" i="5"/>
  <c r="F9" i="5"/>
  <c r="F10" i="5" s="1"/>
  <c r="E9" i="5"/>
  <c r="E10" i="5" s="1"/>
  <c r="D9" i="5"/>
  <c r="D10" i="5" s="1"/>
  <c r="C9" i="5"/>
  <c r="C10" i="5"/>
  <c r="B9" i="5"/>
  <c r="B10" i="5"/>
  <c r="G12" i="5" l="1"/>
  <c r="F12" i="5"/>
  <c r="N12" i="5"/>
  <c r="I10" i="12"/>
  <c r="L22" i="5" l="1"/>
  <c r="L21" i="5"/>
  <c r="J11" i="12" l="1"/>
  <c r="M11" i="12"/>
  <c r="E11" i="12"/>
  <c r="L11" i="12" l="1"/>
  <c r="G11" i="12"/>
  <c r="J11" i="10"/>
  <c r="K10" i="14" l="1"/>
  <c r="J10" i="14"/>
  <c r="I10" i="14"/>
  <c r="H10" i="14"/>
  <c r="G10" i="14"/>
  <c r="F10" i="14"/>
  <c r="E10" i="14"/>
  <c r="D10" i="14"/>
  <c r="C10" i="14"/>
  <c r="B12" i="14" l="1"/>
  <c r="F12" i="14"/>
  <c r="J12" i="14"/>
  <c r="K12" i="14"/>
  <c r="I12" i="14"/>
  <c r="H12" i="14"/>
  <c r="G12" i="14"/>
  <c r="E12" i="14"/>
  <c r="D12" i="14"/>
  <c r="C12" i="14"/>
  <c r="L9" i="12"/>
  <c r="L10" i="12" s="1"/>
  <c r="M9" i="12"/>
  <c r="M10" i="12" s="1"/>
  <c r="M12" i="12" s="1"/>
  <c r="N9" i="12"/>
  <c r="N10" i="12" s="1"/>
  <c r="K11" i="12"/>
  <c r="H11" i="12"/>
  <c r="F11" i="12"/>
  <c r="D11" i="12"/>
  <c r="K10" i="12"/>
  <c r="J9" i="12"/>
  <c r="J10" i="12" s="1"/>
  <c r="H9" i="12"/>
  <c r="H10" i="12" s="1"/>
  <c r="G9" i="12"/>
  <c r="G10" i="12" s="1"/>
  <c r="F9" i="12"/>
  <c r="F10" i="12" s="1"/>
  <c r="E9" i="12"/>
  <c r="E10" i="12" s="1"/>
  <c r="D9" i="12"/>
  <c r="D10" i="12" s="1"/>
  <c r="C9" i="12"/>
  <c r="C10" i="12" s="1"/>
  <c r="C15" i="14" l="1"/>
  <c r="F12" i="12"/>
  <c r="L12" i="12"/>
  <c r="N12" i="12"/>
  <c r="K12" i="12"/>
  <c r="J12" i="12"/>
  <c r="E12" i="12"/>
  <c r="D12" i="12"/>
  <c r="H12" i="12"/>
  <c r="G12" i="12"/>
  <c r="C12" i="12"/>
  <c r="C11" i="11"/>
  <c r="J9" i="11"/>
  <c r="J10" i="11" s="1"/>
  <c r="I9" i="11"/>
  <c r="I10" i="11" s="1"/>
  <c r="H9" i="11"/>
  <c r="H10" i="11" s="1"/>
  <c r="G9" i="11"/>
  <c r="G10" i="11" s="1"/>
  <c r="F9" i="11"/>
  <c r="F10" i="11" s="1"/>
  <c r="E9" i="11"/>
  <c r="E10" i="11" s="1"/>
  <c r="D9" i="11"/>
  <c r="D10" i="11" s="1"/>
  <c r="C9" i="11"/>
  <c r="C10" i="11" s="1"/>
  <c r="B9" i="11"/>
  <c r="B10" i="11" s="1"/>
  <c r="N11" i="10"/>
  <c r="M11" i="10"/>
  <c r="L11" i="10"/>
  <c r="I11" i="10"/>
  <c r="G11" i="10"/>
  <c r="F11" i="10"/>
  <c r="E11" i="10"/>
  <c r="D11" i="10"/>
  <c r="C11" i="10"/>
  <c r="N9" i="10"/>
  <c r="N10" i="10" s="1"/>
  <c r="M9" i="10"/>
  <c r="M10" i="10" s="1"/>
  <c r="L9" i="10"/>
  <c r="L10" i="10" s="1"/>
  <c r="K9" i="10"/>
  <c r="K10" i="10" s="1"/>
  <c r="K12" i="10" s="1"/>
  <c r="J9" i="10"/>
  <c r="J10" i="10" s="1"/>
  <c r="I9" i="10"/>
  <c r="I10" i="10" s="1"/>
  <c r="H9" i="10"/>
  <c r="H10" i="10" s="1"/>
  <c r="G9" i="10"/>
  <c r="G10" i="10" s="1"/>
  <c r="F9" i="10"/>
  <c r="F10" i="10" s="1"/>
  <c r="E9" i="10"/>
  <c r="E10" i="10" s="1"/>
  <c r="D9" i="10"/>
  <c r="D10" i="10" s="1"/>
  <c r="C9" i="10"/>
  <c r="C10" i="10" s="1"/>
  <c r="B9" i="10"/>
  <c r="B10" i="10" s="1"/>
  <c r="G12" i="10" l="1"/>
  <c r="E12" i="10"/>
  <c r="N12" i="10"/>
  <c r="M12" i="10"/>
  <c r="J12" i="10"/>
  <c r="F12" i="10"/>
  <c r="L12" i="10"/>
  <c r="H12" i="10"/>
  <c r="D12" i="10"/>
  <c r="C12" i="10"/>
  <c r="B12" i="10"/>
  <c r="B12" i="11"/>
  <c r="F12" i="11"/>
  <c r="E12" i="11"/>
  <c r="I12" i="10"/>
  <c r="D12" i="11"/>
  <c r="J12" i="11"/>
  <c r="I12" i="11"/>
  <c r="G12" i="11"/>
  <c r="H12" i="11"/>
  <c r="C12" i="11"/>
  <c r="F9" i="8"/>
  <c r="F10" i="8" s="1"/>
  <c r="J9" i="8"/>
  <c r="I9" i="8"/>
  <c r="H9" i="8"/>
  <c r="G9" i="8"/>
  <c r="E9" i="8"/>
  <c r="D9" i="8"/>
  <c r="D10" i="8" s="1"/>
  <c r="C9" i="8"/>
  <c r="B9" i="8"/>
  <c r="B10" i="8" s="1"/>
  <c r="C15" i="11" l="1"/>
  <c r="C15" i="10"/>
  <c r="F12" i="8"/>
  <c r="I10" i="8"/>
  <c r="I12" i="8" s="1"/>
  <c r="D12" i="8"/>
  <c r="E10" i="8"/>
  <c r="E12" i="8" s="1"/>
  <c r="H10" i="8"/>
  <c r="H12" i="8" s="1"/>
  <c r="C10" i="8"/>
  <c r="C12" i="8" s="1"/>
  <c r="G10" i="8"/>
  <c r="G12" i="8" s="1"/>
  <c r="J10" i="8"/>
  <c r="J12" i="8" s="1"/>
  <c r="N9" i="6"/>
  <c r="N10" i="6" s="1"/>
  <c r="M9" i="6"/>
  <c r="M10" i="6" s="1"/>
  <c r="M12" i="6" s="1"/>
  <c r="L9" i="6"/>
  <c r="L10" i="6" s="1"/>
  <c r="K9" i="6"/>
  <c r="K10" i="6" s="1"/>
  <c r="J9" i="6"/>
  <c r="J10" i="6" s="1"/>
  <c r="I9" i="6"/>
  <c r="I10" i="6" s="1"/>
  <c r="H9" i="6"/>
  <c r="H10" i="6" s="1"/>
  <c r="G9" i="6"/>
  <c r="G10" i="6" s="1"/>
  <c r="F10" i="6"/>
  <c r="E9" i="6"/>
  <c r="E10" i="6" s="1"/>
  <c r="D9" i="6"/>
  <c r="D10" i="6" s="1"/>
  <c r="C9" i="6"/>
  <c r="C10" i="6" s="1"/>
  <c r="B9" i="6"/>
  <c r="B10" i="6" s="1"/>
  <c r="B12" i="5"/>
  <c r="C10" i="4"/>
  <c r="C12" i="4" s="1"/>
  <c r="D10" i="4"/>
  <c r="D12" i="4" s="1"/>
  <c r="E10" i="4"/>
  <c r="E12" i="4" s="1"/>
  <c r="F10" i="4"/>
  <c r="F12" i="4" s="1"/>
  <c r="G10" i="4"/>
  <c r="G12" i="4" s="1"/>
  <c r="H10" i="4"/>
  <c r="H12" i="4" s="1"/>
  <c r="I10" i="4"/>
  <c r="I12" i="4" s="1"/>
  <c r="J10" i="4"/>
  <c r="J12" i="4" s="1"/>
  <c r="K10" i="4"/>
  <c r="K12" i="4" s="1"/>
  <c r="B9" i="4"/>
  <c r="B10" i="4" s="1"/>
  <c r="C15" i="8" l="1"/>
  <c r="H12" i="5"/>
  <c r="D12" i="5"/>
  <c r="C12" i="5"/>
  <c r="I12" i="6"/>
  <c r="H12" i="6"/>
  <c r="I12" i="5"/>
  <c r="D12" i="6"/>
  <c r="N12" i="6"/>
  <c r="L12" i="6"/>
  <c r="K12" i="6"/>
  <c r="G12" i="6"/>
  <c r="E12" i="6"/>
  <c r="C12" i="6"/>
  <c r="E12" i="5"/>
  <c r="B12" i="6"/>
  <c r="F12" i="6"/>
  <c r="J12" i="6"/>
  <c r="B12" i="4"/>
  <c r="C15" i="4" s="1"/>
  <c r="C15" i="6" l="1"/>
  <c r="C15" i="5"/>
  <c r="B10" i="12"/>
  <c r="B12" i="12" s="1"/>
  <c r="I12" i="12"/>
  <c r="C15" i="12" l="1"/>
</calcChain>
</file>

<file path=xl/sharedStrings.xml><?xml version="1.0" encoding="utf-8"?>
<sst xmlns="http://schemas.openxmlformats.org/spreadsheetml/2006/main" count="316" uniqueCount="85">
  <si>
    <t>меню</t>
  </si>
  <si>
    <t>хлеб</t>
  </si>
  <si>
    <t>рис</t>
  </si>
  <si>
    <t>лук</t>
  </si>
  <si>
    <t>соль</t>
  </si>
  <si>
    <t>итого на 1 человек</t>
  </si>
  <si>
    <t>итого к выдаче на общее число</t>
  </si>
  <si>
    <t>цена</t>
  </si>
  <si>
    <t>сумма</t>
  </si>
  <si>
    <t>Врач(диетсестра)___________принял повар____________Выдал кладовщик__________</t>
  </si>
  <si>
    <t>Наименование и ход продуктов питания</t>
  </si>
  <si>
    <t>кол-во уч-ся</t>
  </si>
  <si>
    <t>молоко</t>
  </si>
  <si>
    <t>мясо</t>
  </si>
  <si>
    <t>печенье</t>
  </si>
  <si>
    <t>яйцо</t>
  </si>
  <si>
    <t xml:space="preserve"> </t>
  </si>
  <si>
    <t>сметана</t>
  </si>
  <si>
    <t>бананы</t>
  </si>
  <si>
    <t>яблоки</t>
  </si>
  <si>
    <t>масло растительное</t>
  </si>
  <si>
    <t>масло сливочное</t>
  </si>
  <si>
    <t>сок натуральный</t>
  </si>
  <si>
    <t>ИТОГО:</t>
  </si>
  <si>
    <t>рыба</t>
  </si>
  <si>
    <t>сыр</t>
  </si>
  <si>
    <t>свекла</t>
  </si>
  <si>
    <t xml:space="preserve">хлеб пшеничный </t>
  </si>
  <si>
    <t xml:space="preserve">хлеб ржанной </t>
  </si>
  <si>
    <t>мука</t>
  </si>
  <si>
    <t xml:space="preserve">куры </t>
  </si>
  <si>
    <t xml:space="preserve">капуста </t>
  </si>
  <si>
    <t xml:space="preserve">картофель </t>
  </si>
  <si>
    <t xml:space="preserve">морковь </t>
  </si>
  <si>
    <t>помидоры</t>
  </si>
  <si>
    <t xml:space="preserve">огурцы грунтовые </t>
  </si>
  <si>
    <t>томат паста</t>
  </si>
  <si>
    <t>чай</t>
  </si>
  <si>
    <t>зеленый горошек</t>
  </si>
  <si>
    <t>чеснок</t>
  </si>
  <si>
    <t xml:space="preserve">огурцы соленные </t>
  </si>
  <si>
    <t>какао</t>
  </si>
  <si>
    <t>кисель</t>
  </si>
  <si>
    <t>сухофрукты</t>
  </si>
  <si>
    <t xml:space="preserve">фасаль </t>
  </si>
  <si>
    <t>сахар песок</t>
  </si>
  <si>
    <t>макароны</t>
  </si>
  <si>
    <t>крупа гречневая</t>
  </si>
  <si>
    <t>крупа овсянная</t>
  </si>
  <si>
    <t>крупа пшеничная</t>
  </si>
  <si>
    <t>горох</t>
  </si>
  <si>
    <t xml:space="preserve">крупа перловая </t>
  </si>
  <si>
    <t xml:space="preserve">крупа манная </t>
  </si>
  <si>
    <t>каша мол. пшеничная</t>
  </si>
  <si>
    <t>какао с молоком</t>
  </si>
  <si>
    <t>бут.  с маслом</t>
  </si>
  <si>
    <t>гуляш из курицы</t>
  </si>
  <si>
    <t>каша гречневая расс.</t>
  </si>
  <si>
    <t>кампот из смеси сух.</t>
  </si>
  <si>
    <t>хлеб пшеничный</t>
  </si>
  <si>
    <t xml:space="preserve">огурцы свежие </t>
  </si>
  <si>
    <t>каша молочная рисовая</t>
  </si>
  <si>
    <t xml:space="preserve">бутерброд с маслом </t>
  </si>
  <si>
    <t xml:space="preserve">гуляш из говядины </t>
  </si>
  <si>
    <t>макаронные из.отв. с маслом</t>
  </si>
  <si>
    <t xml:space="preserve">салат из капусты </t>
  </si>
  <si>
    <t xml:space="preserve">чай сладкий </t>
  </si>
  <si>
    <t>банан</t>
  </si>
  <si>
    <t xml:space="preserve">печенье </t>
  </si>
  <si>
    <t xml:space="preserve">плов из птицы </t>
  </si>
  <si>
    <t>яйца варенные</t>
  </si>
  <si>
    <t>каша молочная манная</t>
  </si>
  <si>
    <t xml:space="preserve">какао с молоком </t>
  </si>
  <si>
    <t>хлеб ржанной</t>
  </si>
  <si>
    <t>каша гр.рассыпчатая</t>
  </si>
  <si>
    <t xml:space="preserve">биточки из говядины </t>
  </si>
  <si>
    <t>кампот из смесы сухофруктов</t>
  </si>
  <si>
    <t>помидоры свежие</t>
  </si>
  <si>
    <t>чай с сахаром</t>
  </si>
  <si>
    <t>салат из капусты с горошком</t>
  </si>
  <si>
    <t>макароные издели отв.с маслом</t>
  </si>
  <si>
    <t>омлет</t>
  </si>
  <si>
    <t xml:space="preserve">компот из сухофруктов </t>
  </si>
  <si>
    <t>каша молочная овс.</t>
  </si>
  <si>
    <t>бетерброд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</si>
</sst>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16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164" fontId="0" fillId="2" borderId="1" xfId="0" applyNumberFormat="1" applyFill="1" applyBorder="1"/>
    <xf numFmtId="2" fontId="0" fillId="2" borderId="1" xfId="0" applyNumberFormat="1" applyFill="1" applyBorder="1"/>
    <xf numFmtId="0" fontId="2" fillId="0" borderId="1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16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/>
    <xf numFmtId="165" fontId="0" fillId="2" borderId="1" xfId="0" applyNumberFormat="1" applyFill="1" applyBorder="1"/>
    <xf numFmtId="166" fontId="3" fillId="0" borderId="1" xfId="0" applyNumberFormat="1" applyFont="1" applyBorder="1"/>
    <xf numFmtId="166" fontId="0" fillId="2" borderId="1" xfId="0" applyNumberFormat="1" applyFill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1" xfId="0" applyFont="1" applyBorder="1" applyAlignment="1">
      <alignment wrapText="1"/>
    </xf>
    <xf numFmtId="0" fontId="0" fillId="0" borderId="0" xfId="0" applyAlignment="1"/>
    <xf numFmtId="164" fontId="3" fillId="2" borderId="1" xfId="0" applyNumberFormat="1" applyFont="1" applyFill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66" fontId="0" fillId="0" borderId="1" xfId="0" applyNumberForma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3" xfId="0" applyNumberFormat="1" applyFont="1" applyBorder="1" applyAlignment="1">
      <alignment horizontal="left" indent="5"/>
    </xf>
    <xf numFmtId="164" fontId="1" fillId="0" borderId="4" xfId="0" applyNumberFormat="1" applyFont="1" applyBorder="1" applyAlignment="1">
      <alignment horizontal="left" indent="5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I10" sqref="I10"/>
    </sheetView>
  </sheetViews>
  <sheetFormatPr defaultRowHeight="15" x14ac:dyDescent="0.25"/>
  <cols>
    <col min="1" max="1" width="20.85546875" bestFit="1" customWidth="1"/>
  </cols>
  <sheetData>
    <row r="1" spans="1:4" x14ac:dyDescent="0.25">
      <c r="A1" s="41" t="s">
        <v>27</v>
      </c>
      <c r="B1" s="41">
        <v>60.72</v>
      </c>
      <c r="C1" s="41"/>
      <c r="D1" s="41"/>
    </row>
    <row r="2" spans="1:4" x14ac:dyDescent="0.25">
      <c r="A2" s="41" t="s">
        <v>28</v>
      </c>
      <c r="B2" s="41">
        <v>67.34</v>
      </c>
      <c r="C2" s="41"/>
      <c r="D2" s="41"/>
    </row>
    <row r="3" spans="1:4" x14ac:dyDescent="0.25">
      <c r="A3" s="41" t="s">
        <v>29</v>
      </c>
      <c r="B3" s="41">
        <v>54.17</v>
      </c>
      <c r="C3" s="41"/>
      <c r="D3" s="41"/>
    </row>
    <row r="4" spans="1:4" x14ac:dyDescent="0.25">
      <c r="A4" s="41" t="s">
        <v>30</v>
      </c>
      <c r="B4" s="41">
        <v>186.56</v>
      </c>
      <c r="C4" s="41"/>
      <c r="D4" s="41"/>
    </row>
    <row r="5" spans="1:4" x14ac:dyDescent="0.25">
      <c r="A5" s="41" t="s">
        <v>13</v>
      </c>
      <c r="B5" s="41">
        <v>433.33</v>
      </c>
      <c r="C5" s="41"/>
      <c r="D5" s="41"/>
    </row>
    <row r="6" spans="1:4" x14ac:dyDescent="0.25">
      <c r="A6" s="41" t="s">
        <v>24</v>
      </c>
      <c r="B6" s="41">
        <v>202.2</v>
      </c>
      <c r="C6" s="41"/>
      <c r="D6" s="41"/>
    </row>
    <row r="7" spans="1:4" x14ac:dyDescent="0.25">
      <c r="A7" s="41" t="s">
        <v>15</v>
      </c>
      <c r="B7" s="41">
        <v>8.4</v>
      </c>
      <c r="C7" s="41"/>
      <c r="D7" s="41"/>
    </row>
    <row r="8" spans="1:4" x14ac:dyDescent="0.25">
      <c r="A8" s="41" t="s">
        <v>31</v>
      </c>
      <c r="B8" s="41">
        <v>27.19</v>
      </c>
      <c r="C8" s="41"/>
      <c r="D8" s="41"/>
    </row>
    <row r="9" spans="1:4" x14ac:dyDescent="0.25">
      <c r="A9" s="41" t="s">
        <v>32</v>
      </c>
      <c r="B9" s="41">
        <v>36.78</v>
      </c>
      <c r="C9" s="41"/>
      <c r="D9" s="41"/>
    </row>
    <row r="10" spans="1:4" x14ac:dyDescent="0.25">
      <c r="A10" s="41" t="s">
        <v>3</v>
      </c>
      <c r="B10" s="41">
        <v>29.95</v>
      </c>
      <c r="C10" s="41"/>
      <c r="D10" s="41"/>
    </row>
    <row r="11" spans="1:4" x14ac:dyDescent="0.25">
      <c r="A11" s="41" t="s">
        <v>33</v>
      </c>
      <c r="B11" s="41">
        <v>40.85</v>
      </c>
      <c r="C11" s="41"/>
      <c r="D11" s="41"/>
    </row>
    <row r="12" spans="1:4" x14ac:dyDescent="0.25">
      <c r="A12" s="41" t="s">
        <v>26</v>
      </c>
      <c r="B12" s="41">
        <v>42.75</v>
      </c>
      <c r="C12" s="41"/>
      <c r="D12" s="41"/>
    </row>
    <row r="13" spans="1:4" x14ac:dyDescent="0.25">
      <c r="A13" s="41" t="s">
        <v>34</v>
      </c>
      <c r="B13" s="41">
        <v>145.25</v>
      </c>
      <c r="C13" s="41"/>
      <c r="D13" s="41"/>
    </row>
    <row r="14" spans="1:4" x14ac:dyDescent="0.25">
      <c r="A14" s="41" t="s">
        <v>35</v>
      </c>
      <c r="B14" s="41">
        <v>149</v>
      </c>
      <c r="C14" s="41"/>
      <c r="D14" s="41"/>
    </row>
    <row r="15" spans="1:4" x14ac:dyDescent="0.25">
      <c r="A15" s="41" t="s">
        <v>12</v>
      </c>
      <c r="B15" s="41">
        <v>99.1</v>
      </c>
      <c r="C15" s="41"/>
      <c r="D15" s="41"/>
    </row>
    <row r="16" spans="1:4" x14ac:dyDescent="0.25">
      <c r="A16" s="41" t="s">
        <v>21</v>
      </c>
      <c r="B16" s="41">
        <v>842.99</v>
      </c>
      <c r="C16" s="41"/>
      <c r="D16" s="41"/>
    </row>
    <row r="17" spans="1:4" x14ac:dyDescent="0.25">
      <c r="A17" s="41" t="s">
        <v>17</v>
      </c>
      <c r="B17" s="41">
        <v>311.05</v>
      </c>
      <c r="C17" s="41"/>
      <c r="D17" s="41"/>
    </row>
    <row r="18" spans="1:4" x14ac:dyDescent="0.25">
      <c r="A18" s="41" t="s">
        <v>25</v>
      </c>
      <c r="B18" s="41">
        <v>610</v>
      </c>
      <c r="C18" s="41"/>
      <c r="D18" s="41"/>
    </row>
    <row r="19" spans="1:4" x14ac:dyDescent="0.25">
      <c r="A19" s="41" t="s">
        <v>36</v>
      </c>
      <c r="B19" s="41">
        <v>258.85000000000002</v>
      </c>
      <c r="C19" s="41"/>
      <c r="D19" s="41"/>
    </row>
    <row r="20" spans="1:4" x14ac:dyDescent="0.25">
      <c r="A20" s="41" t="s">
        <v>20</v>
      </c>
      <c r="B20" s="41">
        <v>139.4</v>
      </c>
      <c r="C20" s="41"/>
      <c r="D20" s="41"/>
    </row>
    <row r="21" spans="1:4" x14ac:dyDescent="0.25">
      <c r="A21" s="41" t="s">
        <v>14</v>
      </c>
      <c r="B21" s="41">
        <v>224.72</v>
      </c>
      <c r="C21" s="41"/>
      <c r="D21" s="41"/>
    </row>
    <row r="22" spans="1:4" x14ac:dyDescent="0.25">
      <c r="A22" s="41" t="s">
        <v>37</v>
      </c>
      <c r="B22" s="41">
        <v>1212.07</v>
      </c>
      <c r="C22" s="41"/>
      <c r="D22" s="41"/>
    </row>
    <row r="23" spans="1:4" x14ac:dyDescent="0.25">
      <c r="A23" s="41" t="s">
        <v>38</v>
      </c>
      <c r="B23" s="41">
        <v>150</v>
      </c>
      <c r="C23" s="41"/>
      <c r="D23" s="41"/>
    </row>
    <row r="24" spans="1:4" x14ac:dyDescent="0.25">
      <c r="A24" s="41" t="s">
        <v>22</v>
      </c>
      <c r="B24" s="41">
        <v>98.91</v>
      </c>
      <c r="C24" s="41"/>
      <c r="D24" s="41"/>
    </row>
    <row r="25" spans="1:4" x14ac:dyDescent="0.25">
      <c r="A25" s="41" t="s">
        <v>39</v>
      </c>
      <c r="B25" s="41">
        <v>217.16</v>
      </c>
      <c r="C25" s="41"/>
      <c r="D25" s="41"/>
    </row>
    <row r="26" spans="1:4" x14ac:dyDescent="0.25">
      <c r="A26" s="41" t="s">
        <v>40</v>
      </c>
      <c r="B26" s="41">
        <v>200.19</v>
      </c>
      <c r="C26" s="41"/>
      <c r="D26" s="41"/>
    </row>
    <row r="27" spans="1:4" x14ac:dyDescent="0.25">
      <c r="A27" s="41" t="s">
        <v>41</v>
      </c>
      <c r="B27" s="41">
        <v>877.96</v>
      </c>
      <c r="C27" s="41"/>
      <c r="D27" s="41"/>
    </row>
    <row r="28" spans="1:4" x14ac:dyDescent="0.25">
      <c r="A28" s="41" t="s">
        <v>42</v>
      </c>
      <c r="B28" s="41">
        <v>250</v>
      </c>
      <c r="C28" s="41"/>
      <c r="D28" s="41"/>
    </row>
    <row r="29" spans="1:4" x14ac:dyDescent="0.25">
      <c r="A29" s="41" t="s">
        <v>43</v>
      </c>
      <c r="B29" s="41">
        <v>427.02</v>
      </c>
      <c r="C29" s="41"/>
      <c r="D29" s="41"/>
    </row>
    <row r="30" spans="1:4" x14ac:dyDescent="0.25">
      <c r="A30" s="41" t="s">
        <v>44</v>
      </c>
      <c r="B30" s="41">
        <v>96.76</v>
      </c>
      <c r="C30" s="41"/>
      <c r="D30" s="41"/>
    </row>
    <row r="31" spans="1:4" x14ac:dyDescent="0.25">
      <c r="A31" s="41" t="s">
        <v>45</v>
      </c>
      <c r="B31" s="41">
        <v>65.48</v>
      </c>
      <c r="C31" s="41"/>
      <c r="D31" s="41"/>
    </row>
    <row r="32" spans="1:4" x14ac:dyDescent="0.25">
      <c r="A32" s="41" t="s">
        <v>4</v>
      </c>
      <c r="B32" s="41">
        <v>14.68</v>
      </c>
      <c r="C32" s="41"/>
      <c r="D32" s="41"/>
    </row>
    <row r="33" spans="1:4" x14ac:dyDescent="0.25">
      <c r="A33" s="41" t="s">
        <v>46</v>
      </c>
      <c r="B33" s="41">
        <v>116.91</v>
      </c>
      <c r="C33" s="41"/>
      <c r="D33" s="41"/>
    </row>
    <row r="34" spans="1:4" x14ac:dyDescent="0.25">
      <c r="A34" s="41" t="s">
        <v>2</v>
      </c>
      <c r="B34" s="41">
        <v>98.38</v>
      </c>
      <c r="C34" s="41"/>
      <c r="D34" s="41"/>
    </row>
    <row r="35" spans="1:4" x14ac:dyDescent="0.25">
      <c r="A35" s="41" t="s">
        <v>47</v>
      </c>
      <c r="B35" s="41">
        <v>111.18</v>
      </c>
      <c r="C35" s="41"/>
      <c r="D35" s="41"/>
    </row>
    <row r="36" spans="1:4" x14ac:dyDescent="0.25">
      <c r="A36" s="41" t="s">
        <v>48</v>
      </c>
      <c r="B36" s="41">
        <v>66.260000000000005</v>
      </c>
      <c r="C36" s="41"/>
      <c r="D36" s="41"/>
    </row>
    <row r="37" spans="1:4" x14ac:dyDescent="0.25">
      <c r="A37" s="41" t="s">
        <v>49</v>
      </c>
      <c r="B37" s="41">
        <v>72.31</v>
      </c>
      <c r="C37" s="41"/>
      <c r="D37" s="41"/>
    </row>
    <row r="38" spans="1:4" x14ac:dyDescent="0.25">
      <c r="A38" s="41" t="s">
        <v>50</v>
      </c>
      <c r="B38" s="41">
        <v>96.79</v>
      </c>
      <c r="C38" s="41"/>
      <c r="D38" s="41"/>
    </row>
    <row r="39" spans="1:4" x14ac:dyDescent="0.25">
      <c r="A39" s="41" t="s">
        <v>51</v>
      </c>
      <c r="B39" s="41">
        <v>66.260000000000005</v>
      </c>
      <c r="C39" s="41"/>
      <c r="D39" s="41"/>
    </row>
    <row r="40" spans="1:4" x14ac:dyDescent="0.25">
      <c r="A40" s="41" t="s">
        <v>52</v>
      </c>
      <c r="B40" s="41">
        <v>64.03</v>
      </c>
      <c r="C40" s="41"/>
      <c r="D40" s="41"/>
    </row>
    <row r="41" spans="1:4" x14ac:dyDescent="0.25">
      <c r="A41" s="41" t="s">
        <v>19</v>
      </c>
      <c r="B41" s="41">
        <v>77.62</v>
      </c>
      <c r="C41" s="41"/>
      <c r="D41" s="41"/>
    </row>
    <row r="42" spans="1:4" x14ac:dyDescent="0.25">
      <c r="A42" s="41" t="s">
        <v>18</v>
      </c>
      <c r="B42" s="41">
        <v>113.62</v>
      </c>
      <c r="C42" s="41"/>
      <c r="D42" s="41"/>
    </row>
  </sheetData>
  <sheetProtection password="ED8F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C15" sqref="C15:D15"/>
    </sheetView>
  </sheetViews>
  <sheetFormatPr defaultRowHeight="15" x14ac:dyDescent="0.25"/>
  <cols>
    <col min="1" max="1" width="23.28515625" customWidth="1"/>
    <col min="4" max="4" width="11.140625" customWidth="1"/>
  </cols>
  <sheetData>
    <row r="1" spans="1:10" ht="18.75" x14ac:dyDescent="0.25">
      <c r="A1" s="34" t="s">
        <v>10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5">
      <c r="A2" s="3" t="s">
        <v>0</v>
      </c>
      <c r="B2" s="3" t="s">
        <v>46</v>
      </c>
      <c r="C2" s="3" t="s">
        <v>21</v>
      </c>
      <c r="D2" s="3" t="s">
        <v>4</v>
      </c>
      <c r="E2" s="3" t="s">
        <v>43</v>
      </c>
      <c r="F2" s="3" t="s">
        <v>45</v>
      </c>
      <c r="G2" s="3" t="s">
        <v>27</v>
      </c>
      <c r="H2" s="3" t="s">
        <v>28</v>
      </c>
      <c r="I2" s="3" t="s">
        <v>15</v>
      </c>
      <c r="J2" s="3" t="s">
        <v>12</v>
      </c>
    </row>
    <row r="3" spans="1:10" ht="30" x14ac:dyDescent="0.25">
      <c r="A3" s="2" t="s">
        <v>80</v>
      </c>
      <c r="B3" s="1">
        <v>0.05</v>
      </c>
      <c r="C3" s="1">
        <v>6.0000000000000001E-3</v>
      </c>
      <c r="D3" s="1">
        <v>1E-3</v>
      </c>
      <c r="E3" s="7"/>
      <c r="F3" s="1"/>
      <c r="G3" s="1"/>
      <c r="H3" s="1"/>
      <c r="I3" s="1"/>
      <c r="J3" s="1"/>
    </row>
    <row r="4" spans="1:10" x14ac:dyDescent="0.25">
      <c r="A4" s="2" t="s">
        <v>81</v>
      </c>
      <c r="B4" s="1"/>
      <c r="C4" s="1">
        <v>5.0000000000000001E-3</v>
      </c>
      <c r="D4" s="1">
        <v>1E-3</v>
      </c>
      <c r="E4" s="1"/>
      <c r="F4" s="1"/>
      <c r="G4" s="1"/>
      <c r="H4" s="1"/>
      <c r="I4" s="1">
        <v>2</v>
      </c>
      <c r="J4" s="1">
        <v>0.12</v>
      </c>
    </row>
    <row r="5" spans="1:10" x14ac:dyDescent="0.25">
      <c r="A5" s="1" t="s">
        <v>82</v>
      </c>
      <c r="B5" s="1"/>
      <c r="C5" s="1"/>
      <c r="D5" s="1"/>
      <c r="E5" s="1">
        <v>5.1999999999999998E-2</v>
      </c>
      <c r="F5" s="1">
        <v>1.6E-2</v>
      </c>
      <c r="G5" s="1"/>
      <c r="H5" s="1"/>
      <c r="I5" s="1"/>
      <c r="J5" s="1"/>
    </row>
    <row r="6" spans="1:10" x14ac:dyDescent="0.25">
      <c r="A6" s="1" t="s">
        <v>59</v>
      </c>
      <c r="B6" s="1"/>
      <c r="C6" s="1"/>
      <c r="D6" s="1"/>
      <c r="E6" s="1"/>
      <c r="F6" s="1"/>
      <c r="G6" s="1">
        <v>6.5000000000000002E-2</v>
      </c>
      <c r="H6" s="1"/>
      <c r="I6" s="1"/>
      <c r="J6" s="1"/>
    </row>
    <row r="7" spans="1:10" x14ac:dyDescent="0.25">
      <c r="A7" s="1" t="s">
        <v>28</v>
      </c>
      <c r="B7" s="1"/>
      <c r="C7" s="1"/>
      <c r="D7" s="1"/>
      <c r="E7" s="1"/>
      <c r="F7" s="1"/>
      <c r="G7" s="1"/>
      <c r="H7" s="1">
        <v>0.01</v>
      </c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7" customHeight="1" x14ac:dyDescent="0.25">
      <c r="A9" s="4" t="s">
        <v>5</v>
      </c>
      <c r="B9" s="5">
        <f>SUM(B$3:B$8)</f>
        <v>0.05</v>
      </c>
      <c r="C9" s="5">
        <f t="shared" ref="C9:J9" si="0">SUM(C$3:C$8)</f>
        <v>1.0999999999999999E-2</v>
      </c>
      <c r="D9" s="5">
        <f t="shared" si="0"/>
        <v>2E-3</v>
      </c>
      <c r="E9" s="5">
        <f t="shared" si="0"/>
        <v>5.1999999999999998E-2</v>
      </c>
      <c r="F9" s="5">
        <f t="shared" si="0"/>
        <v>1.6E-2</v>
      </c>
      <c r="G9" s="5">
        <f t="shared" si="0"/>
        <v>6.5000000000000002E-2</v>
      </c>
      <c r="H9" s="5">
        <f t="shared" si="0"/>
        <v>0.01</v>
      </c>
      <c r="I9" s="5">
        <f t="shared" si="0"/>
        <v>2</v>
      </c>
      <c r="J9" s="5">
        <f t="shared" si="0"/>
        <v>0.12</v>
      </c>
    </row>
    <row r="10" spans="1:10" ht="37.5" customHeight="1" x14ac:dyDescent="0.25">
      <c r="A10" s="6" t="s">
        <v>6</v>
      </c>
      <c r="B10" s="5">
        <f>$B$14*B9</f>
        <v>0.05</v>
      </c>
      <c r="C10" s="5">
        <f t="shared" ref="C10:J10" si="1">$B$14*C9</f>
        <v>1.0999999999999999E-2</v>
      </c>
      <c r="D10" s="5">
        <f t="shared" si="1"/>
        <v>2E-3</v>
      </c>
      <c r="E10" s="5">
        <f t="shared" si="1"/>
        <v>5.1999999999999998E-2</v>
      </c>
      <c r="F10" s="5">
        <f t="shared" si="1"/>
        <v>1.6E-2</v>
      </c>
      <c r="G10" s="5">
        <f t="shared" si="1"/>
        <v>6.5000000000000002E-2</v>
      </c>
      <c r="H10" s="5">
        <f t="shared" si="1"/>
        <v>0.01</v>
      </c>
      <c r="I10" s="5">
        <f t="shared" si="1"/>
        <v>2</v>
      </c>
      <c r="J10" s="5">
        <f t="shared" si="1"/>
        <v>0.12</v>
      </c>
    </row>
    <row r="11" spans="1:10" x14ac:dyDescent="0.25">
      <c r="A11" s="5" t="s">
        <v>7</v>
      </c>
      <c r="B11" s="5">
        <f>VLOOKUP(B$2,Лист2!$A$1:$B$50,2,0)</f>
        <v>116.91</v>
      </c>
      <c r="C11" s="5">
        <f>VLOOKUP(C$2,Лист2!$A$1:$B$30,2,0)</f>
        <v>842.99</v>
      </c>
      <c r="D11" s="5">
        <f>VLOOKUP(D$2,Лист2!$A$1:$B$50,2,0)</f>
        <v>14.68</v>
      </c>
      <c r="E11" s="5">
        <f>VLOOKUP(E$2,Лист2!$A$1:$B$50,2,0)</f>
        <v>427.02</v>
      </c>
      <c r="F11" s="5">
        <f>VLOOKUP(F$2,Лист2!$A$1:$B$50,2,0)</f>
        <v>65.48</v>
      </c>
      <c r="G11" s="5">
        <f>VLOOKUP(G$2,Лист2!$A$1:$B$50,2,0)</f>
        <v>60.72</v>
      </c>
      <c r="H11" s="5">
        <f>VLOOKUP(H$2,Лист2!$A$1:$B$50,2,0)</f>
        <v>67.34</v>
      </c>
      <c r="I11" s="5">
        <f>VLOOKUP(I$2,Лист2!$A$1:$B$50,2,0)</f>
        <v>8.4</v>
      </c>
      <c r="J11" s="5">
        <f>VLOOKUP(J$2,Лист2!$A$1:$B$50,2,0)</f>
        <v>99.1</v>
      </c>
    </row>
    <row r="12" spans="1:10" x14ac:dyDescent="0.25">
      <c r="A12" s="5" t="s">
        <v>8</v>
      </c>
      <c r="B12" s="5">
        <f>B10*B11</f>
        <v>5.8455000000000004</v>
      </c>
      <c r="C12" s="5">
        <f t="shared" ref="C12:J12" si="2">C10*C11</f>
        <v>9.2728900000000003</v>
      </c>
      <c r="D12" s="5">
        <f t="shared" si="2"/>
        <v>2.9360000000000001E-2</v>
      </c>
      <c r="E12" s="5">
        <f t="shared" si="2"/>
        <v>22.205039999999997</v>
      </c>
      <c r="F12" s="5">
        <f t="shared" si="2"/>
        <v>1.0476800000000002</v>
      </c>
      <c r="G12" s="5">
        <f t="shared" si="2"/>
        <v>3.9468000000000001</v>
      </c>
      <c r="H12" s="21">
        <f t="shared" si="2"/>
        <v>0.6734</v>
      </c>
      <c r="I12" s="5">
        <f t="shared" si="2"/>
        <v>16.8</v>
      </c>
      <c r="J12" s="5">
        <f t="shared" si="2"/>
        <v>11.891999999999999</v>
      </c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3" t="s">
        <v>11</v>
      </c>
      <c r="B14" s="1">
        <v>1</v>
      </c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35" t="s">
        <v>23</v>
      </c>
      <c r="B15" s="36"/>
      <c r="C15" s="35" t="str">
        <f>SUM(B12:J12)&amp;" руб."</f>
        <v>71,71267 руб.</v>
      </c>
      <c r="D15" s="36"/>
      <c r="E15" s="1"/>
      <c r="F15" s="1"/>
      <c r="G15" s="1"/>
      <c r="H15" s="1"/>
      <c r="I15" s="1"/>
      <c r="J15" s="1"/>
    </row>
    <row r="17" spans="1:1" x14ac:dyDescent="0.25">
      <c r="A17" t="s">
        <v>9</v>
      </c>
    </row>
  </sheetData>
  <mergeCells count="3">
    <mergeCell ref="A1:J1"/>
    <mergeCell ref="A15:B15"/>
    <mergeCell ref="C15:D15"/>
  </mergeCells>
  <pageMargins left="0.7" right="0.7" top="0.75" bottom="0.75" header="0.3" footer="0.3"/>
  <pageSetup paperSize="9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Лист2!$A$1:$A$50</xm:f>
          </x14:formula1>
          <xm:sqref>B2:J2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E6" sqref="E6"/>
    </sheetView>
  </sheetViews>
  <sheetFormatPr defaultRowHeight="15" x14ac:dyDescent="0.25"/>
  <cols>
    <col min="1" max="1" width="19.42578125" customWidth="1"/>
    <col min="9" max="9" width="9.85546875" customWidth="1"/>
    <col min="10" max="10" width="10.42578125" customWidth="1"/>
    <col min="11" max="11" width="11.85546875" customWidth="1"/>
  </cols>
  <sheetData>
    <row r="1" spans="1:11" ht="18.75" x14ac:dyDescent="0.25">
      <c r="A1" s="34" t="s">
        <v>10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30" x14ac:dyDescent="0.25">
      <c r="A2" s="11" t="s">
        <v>0</v>
      </c>
      <c r="B2" s="11" t="s">
        <v>48</v>
      </c>
      <c r="C2" s="11" t="s">
        <v>12</v>
      </c>
      <c r="D2" s="11" t="s">
        <v>21</v>
      </c>
      <c r="E2" s="11" t="s">
        <v>45</v>
      </c>
      <c r="F2" s="11" t="s">
        <v>4</v>
      </c>
      <c r="G2" s="11" t="s">
        <v>41</v>
      </c>
      <c r="H2" s="11" t="s">
        <v>25</v>
      </c>
      <c r="I2" s="11" t="s">
        <v>19</v>
      </c>
      <c r="J2" s="11" t="s">
        <v>27</v>
      </c>
      <c r="K2" s="31" t="s">
        <v>28</v>
      </c>
    </row>
    <row r="3" spans="1:11" x14ac:dyDescent="0.25">
      <c r="A3" s="12" t="s">
        <v>83</v>
      </c>
      <c r="B3" s="12">
        <v>0.03</v>
      </c>
      <c r="C3" s="12">
        <v>0.1</v>
      </c>
      <c r="D3" s="12">
        <v>5.0000000000000001E-3</v>
      </c>
      <c r="E3" s="16">
        <v>0.01</v>
      </c>
      <c r="F3" s="12">
        <v>2.9999999999999997E-4</v>
      </c>
      <c r="G3" s="12"/>
      <c r="H3" s="12"/>
      <c r="I3" s="12"/>
      <c r="J3" s="12"/>
      <c r="K3" s="12"/>
    </row>
    <row r="4" spans="1:11" x14ac:dyDescent="0.25">
      <c r="A4" s="17" t="s">
        <v>54</v>
      </c>
      <c r="B4" s="12"/>
      <c r="C4" s="12">
        <v>0.09</v>
      </c>
      <c r="D4" s="12"/>
      <c r="E4" s="12">
        <v>1.4999999999999999E-2</v>
      </c>
      <c r="F4" s="12"/>
      <c r="G4" s="12">
        <v>3.0000000000000001E-3</v>
      </c>
      <c r="H4" s="12"/>
      <c r="I4" s="12"/>
      <c r="J4" s="12"/>
      <c r="K4" s="12"/>
    </row>
    <row r="5" spans="1:11" x14ac:dyDescent="0.25">
      <c r="A5" s="12" t="s">
        <v>25</v>
      </c>
      <c r="B5" s="12"/>
      <c r="C5" s="12"/>
      <c r="D5" s="12"/>
      <c r="E5" s="12"/>
      <c r="F5" s="12"/>
      <c r="G5" s="12"/>
      <c r="H5" s="12">
        <v>3.5000000000000003E-2</v>
      </c>
      <c r="I5" s="12"/>
      <c r="J5" s="12"/>
      <c r="K5" s="12"/>
    </row>
    <row r="6" spans="1:11" x14ac:dyDescent="0.25">
      <c r="A6" s="12" t="s">
        <v>19</v>
      </c>
      <c r="B6" s="12"/>
      <c r="C6" s="12"/>
      <c r="D6" s="12"/>
      <c r="E6" s="12"/>
      <c r="F6" s="12"/>
      <c r="G6" s="12"/>
      <c r="H6" s="12"/>
      <c r="I6" s="12">
        <v>0.1</v>
      </c>
      <c r="J6" s="12"/>
      <c r="K6" s="12"/>
    </row>
    <row r="7" spans="1:11" x14ac:dyDescent="0.25">
      <c r="A7" s="12" t="s">
        <v>84</v>
      </c>
      <c r="B7" s="12"/>
      <c r="C7" s="12"/>
      <c r="D7" s="12">
        <v>0.01</v>
      </c>
      <c r="E7" s="12"/>
      <c r="F7" s="12"/>
      <c r="G7" s="12"/>
      <c r="H7" s="12"/>
      <c r="I7" s="12"/>
      <c r="J7" s="12">
        <v>6.9000000000000006E-2</v>
      </c>
      <c r="K7" s="12"/>
    </row>
    <row r="8" spans="1:11" x14ac:dyDescent="0.25">
      <c r="A8" s="12" t="s">
        <v>1</v>
      </c>
      <c r="B8" s="12"/>
      <c r="C8" s="12"/>
      <c r="D8" s="12"/>
      <c r="E8" s="12"/>
      <c r="F8" s="12"/>
      <c r="G8" s="12"/>
      <c r="H8" s="12"/>
      <c r="I8" s="12"/>
      <c r="J8" s="12"/>
      <c r="K8" s="12">
        <v>0.01</v>
      </c>
    </row>
    <row r="9" spans="1:11" x14ac:dyDescent="0.25">
      <c r="A9" s="18" t="s">
        <v>5</v>
      </c>
      <c r="B9" s="13">
        <f>B3</f>
        <v>0.03</v>
      </c>
      <c r="C9" s="13">
        <f>C4+C3</f>
        <v>0.19</v>
      </c>
      <c r="D9" s="13">
        <f>D7+D3</f>
        <v>1.4999999999999999E-2</v>
      </c>
      <c r="E9" s="30">
        <f>E3+E4</f>
        <v>2.5000000000000001E-2</v>
      </c>
      <c r="F9" s="13">
        <f>F3</f>
        <v>2.9999999999999997E-4</v>
      </c>
      <c r="G9" s="13">
        <f>G4</f>
        <v>3.0000000000000001E-3</v>
      </c>
      <c r="H9" s="13">
        <f>H5</f>
        <v>3.5000000000000003E-2</v>
      </c>
      <c r="I9" s="13">
        <f>I6</f>
        <v>0.1</v>
      </c>
      <c r="J9" s="13">
        <f>J7</f>
        <v>6.9000000000000006E-2</v>
      </c>
      <c r="K9" s="13">
        <f>K8</f>
        <v>0.01</v>
      </c>
    </row>
    <row r="10" spans="1:11" ht="30" x14ac:dyDescent="0.25">
      <c r="A10" s="19" t="s">
        <v>6</v>
      </c>
      <c r="B10" s="13">
        <f>$B$14*B9</f>
        <v>0.03</v>
      </c>
      <c r="C10" s="13">
        <f t="shared" ref="C10:K10" si="0">$B$14*C9</f>
        <v>0.19</v>
      </c>
      <c r="D10" s="13">
        <f t="shared" si="0"/>
        <v>1.4999999999999999E-2</v>
      </c>
      <c r="E10" s="13">
        <f t="shared" si="0"/>
        <v>2.5000000000000001E-2</v>
      </c>
      <c r="F10" s="13">
        <f t="shared" si="0"/>
        <v>2.9999999999999997E-4</v>
      </c>
      <c r="G10" s="13">
        <f t="shared" si="0"/>
        <v>3.0000000000000001E-3</v>
      </c>
      <c r="H10" s="13">
        <f t="shared" si="0"/>
        <v>3.5000000000000003E-2</v>
      </c>
      <c r="I10" s="13">
        <f t="shared" si="0"/>
        <v>0.1</v>
      </c>
      <c r="J10" s="13">
        <f t="shared" si="0"/>
        <v>6.9000000000000006E-2</v>
      </c>
      <c r="K10" s="13">
        <f t="shared" si="0"/>
        <v>0.01</v>
      </c>
    </row>
    <row r="11" spans="1:11" x14ac:dyDescent="0.25">
      <c r="A11" s="13" t="s">
        <v>7</v>
      </c>
      <c r="B11" s="13">
        <f>VLOOKUP(B$2,Лист2!$A$1:$B$50,2,0)</f>
        <v>66.260000000000005</v>
      </c>
      <c r="C11" s="13">
        <f>VLOOKUP(C$2,Лист2!$A$1:$B$50,2,0)</f>
        <v>99.1</v>
      </c>
      <c r="D11" s="13">
        <f>VLOOKUP(D$2,Лист2!$A$1:$B$50,2,0)</f>
        <v>842.99</v>
      </c>
      <c r="E11" s="13">
        <f>VLOOKUP(E$2,Лист2!$A$1:$B$50,2,0)</f>
        <v>65.48</v>
      </c>
      <c r="F11" s="13">
        <f>VLOOKUP(F$2,Лист2!$A$1:$B$50,2,0)</f>
        <v>14.68</v>
      </c>
      <c r="G11" s="13">
        <f>VLOOKUP(G$2,Лист2!$A$1:$B$50,2,0)</f>
        <v>877.96</v>
      </c>
      <c r="H11" s="13">
        <f>VLOOKUP(H$2,Лист2!$A$1:$B$50,2,0)</f>
        <v>610</v>
      </c>
      <c r="I11" s="13">
        <f>VLOOKUP(I$2,Лист2!$A$1:$B$50,2,0)</f>
        <v>77.62</v>
      </c>
      <c r="J11" s="13">
        <f>VLOOKUP(J$2,Лист2!$A$1:$B$50,2,0)</f>
        <v>60.72</v>
      </c>
      <c r="K11" s="13">
        <f>VLOOKUP(K$2,Лист2!$A$1:$B$50,2,0)</f>
        <v>67.34</v>
      </c>
    </row>
    <row r="12" spans="1:11" x14ac:dyDescent="0.25">
      <c r="A12" s="13" t="s">
        <v>8</v>
      </c>
      <c r="B12" s="13">
        <f>B10*B11</f>
        <v>1.9878</v>
      </c>
      <c r="C12" s="13">
        <f t="shared" ref="C12:K12" si="1">C10*C11</f>
        <v>18.829000000000001</v>
      </c>
      <c r="D12" s="20">
        <f t="shared" si="1"/>
        <v>12.64485</v>
      </c>
      <c r="E12" s="13">
        <f t="shared" si="1"/>
        <v>1.6370000000000002</v>
      </c>
      <c r="F12" s="13">
        <f t="shared" si="1"/>
        <v>4.4039999999999999E-3</v>
      </c>
      <c r="G12" s="13">
        <f t="shared" si="1"/>
        <v>2.63388</v>
      </c>
      <c r="H12" s="13">
        <f t="shared" si="1"/>
        <v>21.35</v>
      </c>
      <c r="I12" s="13">
        <f t="shared" si="1"/>
        <v>7.7620000000000005</v>
      </c>
      <c r="J12" s="13">
        <f t="shared" si="1"/>
        <v>4.1896800000000001</v>
      </c>
      <c r="K12" s="13">
        <f t="shared" si="1"/>
        <v>0.6734</v>
      </c>
    </row>
    <row r="13" spans="1:1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x14ac:dyDescent="0.25">
      <c r="A14" s="11" t="s">
        <v>11</v>
      </c>
      <c r="B14" s="12">
        <v>1</v>
      </c>
      <c r="C14" s="12"/>
      <c r="D14" s="12"/>
      <c r="E14" s="12"/>
      <c r="F14" s="12"/>
      <c r="G14" s="12"/>
      <c r="H14" s="12"/>
      <c r="I14" s="12"/>
      <c r="J14" s="12"/>
      <c r="K14" s="12"/>
    </row>
    <row r="15" spans="1:11" x14ac:dyDescent="0.25">
      <c r="A15" s="39" t="s">
        <v>23</v>
      </c>
      <c r="B15" s="40"/>
      <c r="C15" s="39" t="str">
        <f>SUM(B12:K12)&amp;" руб."</f>
        <v>71,712014 руб.</v>
      </c>
      <c r="D15" s="40"/>
      <c r="E15" s="12"/>
      <c r="F15" s="12"/>
      <c r="G15" s="12"/>
      <c r="H15" s="12"/>
      <c r="I15" s="12"/>
      <c r="J15" s="12"/>
      <c r="K15" s="12"/>
    </row>
    <row r="17" spans="1:1" x14ac:dyDescent="0.25">
      <c r="A17" t="s">
        <v>9</v>
      </c>
    </row>
  </sheetData>
  <mergeCells count="3">
    <mergeCell ref="A1:K1"/>
    <mergeCell ref="A15:B15"/>
    <mergeCell ref="C15:D15"/>
  </mergeCells>
  <pageMargins left="0.32" right="0.28000000000000003" top="0.74803149606299213" bottom="0.74803149606299213" header="0.31496062992125984" footer="0.31496062992125984"/>
  <pageSetup paperSize="9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Лист2!$A$1:$A$50</xm:f>
          </x14:formula1>
          <xm:sqref>B2:K2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O19" sqref="O19"/>
    </sheetView>
  </sheetViews>
  <sheetFormatPr defaultRowHeight="15" x14ac:dyDescent="0.25"/>
  <cols>
    <col min="1" max="1" width="22.28515625" customWidth="1"/>
    <col min="4" max="4" width="12.7109375" customWidth="1"/>
    <col min="5" max="5" width="11.5703125" customWidth="1"/>
    <col min="10" max="13" width="9.140625" hidden="1" customWidth="1"/>
  </cols>
  <sheetData>
    <row r="1" spans="1:15" ht="18.75" x14ac:dyDescent="0.25">
      <c r="A1" s="34" t="s">
        <v>10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5" x14ac:dyDescent="0.25">
      <c r="A2" s="3" t="s">
        <v>0</v>
      </c>
      <c r="B2" s="3" t="s">
        <v>28</v>
      </c>
      <c r="C2" s="3" t="s">
        <v>49</v>
      </c>
      <c r="D2" s="3" t="s">
        <v>12</v>
      </c>
      <c r="E2" s="3" t="s">
        <v>21</v>
      </c>
      <c r="F2" s="3" t="s">
        <v>45</v>
      </c>
      <c r="G2" s="3" t="s">
        <v>4</v>
      </c>
      <c r="H2" s="3" t="s">
        <v>41</v>
      </c>
      <c r="I2" s="3" t="s">
        <v>27</v>
      </c>
      <c r="J2" s="3" t="s">
        <v>28</v>
      </c>
      <c r="K2" s="3" t="s">
        <v>28</v>
      </c>
      <c r="L2" s="3" t="s">
        <v>28</v>
      </c>
      <c r="M2" s="3" t="s">
        <v>28</v>
      </c>
      <c r="N2" s="3" t="s">
        <v>25</v>
      </c>
      <c r="O2" s="3" t="s">
        <v>19</v>
      </c>
    </row>
    <row r="3" spans="1:15" x14ac:dyDescent="0.25">
      <c r="A3" s="1" t="s">
        <v>53</v>
      </c>
      <c r="B3" s="1"/>
      <c r="C3" s="1">
        <v>3.5000000000000003E-2</v>
      </c>
      <c r="D3" s="1">
        <v>0.1</v>
      </c>
      <c r="E3" s="7">
        <v>8.9999999999999993E-3</v>
      </c>
      <c r="F3" s="1">
        <v>5.0000000000000001E-3</v>
      </c>
      <c r="G3" s="1">
        <v>8.0000000000000004E-4</v>
      </c>
      <c r="H3" s="1"/>
      <c r="I3" s="1"/>
      <c r="J3" s="12"/>
      <c r="K3" s="12"/>
      <c r="L3" s="12"/>
      <c r="M3" s="12"/>
      <c r="N3" s="1"/>
      <c r="O3" s="1"/>
    </row>
    <row r="4" spans="1:15" x14ac:dyDescent="0.25">
      <c r="A4" s="2" t="s">
        <v>54</v>
      </c>
      <c r="B4" s="1"/>
      <c r="C4" s="1"/>
      <c r="D4" s="1">
        <v>0.123</v>
      </c>
      <c r="E4" s="1"/>
      <c r="F4" s="1">
        <v>1.2999999999999999E-2</v>
      </c>
      <c r="G4" s="1"/>
      <c r="H4" s="1">
        <v>4.0000000000000001E-3</v>
      </c>
      <c r="I4" s="1"/>
      <c r="J4" s="12"/>
      <c r="K4" s="12"/>
      <c r="L4" s="12"/>
      <c r="M4" s="12"/>
      <c r="N4" s="1"/>
      <c r="O4" s="1"/>
    </row>
    <row r="5" spans="1:15" x14ac:dyDescent="0.25">
      <c r="A5" s="1" t="s">
        <v>19</v>
      </c>
      <c r="B5" s="1"/>
      <c r="C5" s="1"/>
      <c r="D5" s="1"/>
      <c r="E5" s="1"/>
      <c r="F5" s="1"/>
      <c r="G5" s="1"/>
      <c r="H5" s="1"/>
      <c r="I5" s="1"/>
      <c r="J5" s="12"/>
      <c r="K5" s="12"/>
      <c r="L5" s="12"/>
      <c r="M5" s="12"/>
      <c r="N5" s="1"/>
      <c r="O5" s="1">
        <v>0.111</v>
      </c>
    </row>
    <row r="6" spans="1:15" x14ac:dyDescent="0.25">
      <c r="A6" s="1" t="s">
        <v>25</v>
      </c>
      <c r="B6" s="1"/>
      <c r="C6" s="1"/>
      <c r="D6" s="1"/>
      <c r="E6" s="1"/>
      <c r="F6" s="1"/>
      <c r="G6" s="1"/>
      <c r="H6" s="1"/>
      <c r="I6" s="1"/>
      <c r="J6" s="12"/>
      <c r="K6" s="12"/>
      <c r="L6" s="12"/>
      <c r="M6" s="12"/>
      <c r="N6" s="1">
        <v>2.5000000000000001E-2</v>
      </c>
      <c r="O6" s="1"/>
    </row>
    <row r="7" spans="1:15" x14ac:dyDescent="0.25">
      <c r="A7" s="1" t="s">
        <v>55</v>
      </c>
      <c r="B7" s="1"/>
      <c r="C7" s="1"/>
      <c r="D7" s="1"/>
      <c r="E7" s="1">
        <v>0.01</v>
      </c>
      <c r="F7" s="1"/>
      <c r="G7" s="1"/>
      <c r="H7" s="1"/>
      <c r="I7" s="1">
        <v>0.03</v>
      </c>
      <c r="J7" s="12"/>
      <c r="K7" s="12"/>
      <c r="L7" s="12"/>
      <c r="M7" s="12"/>
      <c r="N7" s="1"/>
      <c r="O7" s="1"/>
    </row>
    <row r="8" spans="1:15" x14ac:dyDescent="0.25">
      <c r="A8" s="1" t="s">
        <v>28</v>
      </c>
      <c r="B8" s="1">
        <v>0.01</v>
      </c>
      <c r="C8" s="1"/>
      <c r="D8" s="1"/>
      <c r="E8" s="1"/>
      <c r="F8" s="1"/>
      <c r="G8" s="1"/>
      <c r="H8" s="1"/>
      <c r="I8" s="1"/>
      <c r="J8" s="12"/>
      <c r="K8" s="12"/>
      <c r="L8" s="12"/>
      <c r="M8" s="12"/>
      <c r="N8" s="1"/>
      <c r="O8" s="1"/>
    </row>
    <row r="9" spans="1:15" x14ac:dyDescent="0.25">
      <c r="A9" s="4" t="s">
        <v>5</v>
      </c>
      <c r="B9" s="5">
        <f t="shared" ref="B9:G9" si="0">B3+B4+B5+B6+B7+B8</f>
        <v>0.01</v>
      </c>
      <c r="C9" s="5">
        <f t="shared" si="0"/>
        <v>3.5000000000000003E-2</v>
      </c>
      <c r="D9" s="5">
        <f t="shared" si="0"/>
        <v>0.223</v>
      </c>
      <c r="E9" s="9">
        <f t="shared" si="0"/>
        <v>1.9E-2</v>
      </c>
      <c r="F9" s="5">
        <f t="shared" si="0"/>
        <v>1.7999999999999999E-2</v>
      </c>
      <c r="G9" s="5">
        <f t="shared" si="0"/>
        <v>8.0000000000000004E-4</v>
      </c>
      <c r="H9" s="5">
        <f>H3+H4+H6+H5+H7+H8</f>
        <v>4.0000000000000001E-3</v>
      </c>
      <c r="I9" s="5">
        <f>I3+I5+I4+I6+I7+I8</f>
        <v>0.03</v>
      </c>
      <c r="J9" s="13"/>
      <c r="K9" s="13"/>
      <c r="L9" s="13"/>
      <c r="M9" s="13"/>
      <c r="N9" s="1">
        <f>N3+N4+N5+N6+N7+N8</f>
        <v>2.5000000000000001E-2</v>
      </c>
      <c r="O9" s="1">
        <f>O5</f>
        <v>0.111</v>
      </c>
    </row>
    <row r="10" spans="1:15" ht="30" x14ac:dyDescent="0.25">
      <c r="A10" s="6" t="s">
        <v>6</v>
      </c>
      <c r="B10" s="5">
        <f>B14*B8</f>
        <v>0.01</v>
      </c>
      <c r="C10" s="5">
        <f>C3</f>
        <v>3.5000000000000003E-2</v>
      </c>
      <c r="D10" s="5">
        <f>D9*B14</f>
        <v>0.223</v>
      </c>
      <c r="E10" s="5">
        <f>E9*B14</f>
        <v>1.9E-2</v>
      </c>
      <c r="F10" s="5">
        <f>F9*B14</f>
        <v>1.7999999999999999E-2</v>
      </c>
      <c r="G10" s="5">
        <f>G9*B14</f>
        <v>8.0000000000000004E-4</v>
      </c>
      <c r="H10" s="5">
        <f>H9*B14</f>
        <v>4.0000000000000001E-3</v>
      </c>
      <c r="I10" s="5">
        <f>I9*B14</f>
        <v>0.03</v>
      </c>
      <c r="J10" s="13"/>
      <c r="K10" s="13"/>
      <c r="L10" s="13"/>
      <c r="M10" s="13"/>
      <c r="N10" s="1">
        <f>N9*B14</f>
        <v>2.5000000000000001E-2</v>
      </c>
      <c r="O10" s="1">
        <f>B14*O9</f>
        <v>0.111</v>
      </c>
    </row>
    <row r="11" spans="1:15" x14ac:dyDescent="0.25">
      <c r="A11" s="5" t="s">
        <v>7</v>
      </c>
      <c r="B11" s="5">
        <f>VLOOKUP(B$2,Лист2!$A$1:$B$42,2,0)</f>
        <v>67.34</v>
      </c>
      <c r="C11" s="5">
        <f>VLOOKUP(C$2,Лист2!$A$1:$B$42,2,0)</f>
        <v>72.31</v>
      </c>
      <c r="D11" s="5">
        <f>VLOOKUP(D$2,Лист2!$A$1:$B$42,2,0)</f>
        <v>99.1</v>
      </c>
      <c r="E11" s="5">
        <f>VLOOKUP(E$2,Лист2!$A$1:$B$42,2,0)</f>
        <v>842.99</v>
      </c>
      <c r="F11" s="5">
        <f>VLOOKUP(F$2,Лист2!$A$1:$B$42,2,0)</f>
        <v>65.48</v>
      </c>
      <c r="G11" s="5">
        <f>VLOOKUP(G$2,Лист2!$A$1:$B$42,2,0)</f>
        <v>14.68</v>
      </c>
      <c r="H11" s="5">
        <f>VLOOKUP(H$2,Лист2!$A$1:$B$42,2,0)</f>
        <v>877.96</v>
      </c>
      <c r="I11" s="5">
        <f>VLOOKUP(I$2,Лист2!$A$1:$B$42,2,0)</f>
        <v>60.72</v>
      </c>
      <c r="J11" s="13">
        <f>VLOOKUP(J$2,Лист2!$A$1:$B$30,2,0)</f>
        <v>67.34</v>
      </c>
      <c r="K11" s="13">
        <f>VLOOKUP(K$2,Лист2!$A$1:$B$30,2,0)</f>
        <v>67.34</v>
      </c>
      <c r="L11" s="13">
        <f>VLOOKUP(L$2,Лист2!$A$1:$B$30,2,0)</f>
        <v>67.34</v>
      </c>
      <c r="M11" s="13">
        <f>VLOOKUP(M$2,Лист2!$A$1:$B$30,2,0)</f>
        <v>67.34</v>
      </c>
      <c r="N11" s="13">
        <f>VLOOKUP(N$2,Лист2!$A$1:$B$30,2,0)</f>
        <v>610</v>
      </c>
      <c r="O11" s="13">
        <f>VLOOKUP(O$2,Лист2!$A$1:$B$50,2,0)</f>
        <v>77.62</v>
      </c>
    </row>
    <row r="12" spans="1:15" x14ac:dyDescent="0.25">
      <c r="A12" s="5" t="s">
        <v>8</v>
      </c>
      <c r="B12" s="5">
        <f>B10*B11</f>
        <v>0.6734</v>
      </c>
      <c r="C12" s="5">
        <f t="shared" ref="C12:I12" si="1">C10*C11</f>
        <v>2.5308500000000005</v>
      </c>
      <c r="D12" s="10">
        <f t="shared" si="1"/>
        <v>22.099299999999999</v>
      </c>
      <c r="E12" s="5">
        <f t="shared" si="1"/>
        <v>16.01681</v>
      </c>
      <c r="F12" s="5">
        <f>F10*F11</f>
        <v>1.1786399999999999</v>
      </c>
      <c r="G12" s="5">
        <f>G10*G11</f>
        <v>1.1744000000000001E-2</v>
      </c>
      <c r="H12" s="5">
        <f t="shared" si="1"/>
        <v>3.5118400000000003</v>
      </c>
      <c r="I12" s="5">
        <f t="shared" si="1"/>
        <v>1.8215999999999999</v>
      </c>
      <c r="J12" s="13">
        <f t="shared" ref="J12:N12" si="2">J10*J11</f>
        <v>0</v>
      </c>
      <c r="K12" s="13">
        <f t="shared" si="2"/>
        <v>0</v>
      </c>
      <c r="L12" s="13">
        <f t="shared" si="2"/>
        <v>0</v>
      </c>
      <c r="M12" s="13">
        <f t="shared" si="2"/>
        <v>0</v>
      </c>
      <c r="N12" s="13">
        <f t="shared" si="2"/>
        <v>15.25</v>
      </c>
      <c r="O12" s="1">
        <f>O10*O11</f>
        <v>8.6158200000000011</v>
      </c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2"/>
      <c r="K13" s="12"/>
      <c r="L13" s="12"/>
      <c r="M13" s="12"/>
      <c r="N13" s="1"/>
      <c r="O13" s="1"/>
    </row>
    <row r="14" spans="1:15" x14ac:dyDescent="0.25">
      <c r="A14" s="3" t="s">
        <v>11</v>
      </c>
      <c r="B14" s="1">
        <v>1</v>
      </c>
      <c r="C14" s="1"/>
      <c r="D14" s="1"/>
      <c r="E14" s="1"/>
      <c r="F14" s="1"/>
      <c r="G14" s="1"/>
      <c r="H14" s="1"/>
      <c r="I14" s="1"/>
      <c r="J14" s="12"/>
      <c r="K14" s="12"/>
      <c r="L14" s="12"/>
      <c r="M14" s="12"/>
      <c r="N14" s="1"/>
      <c r="O14" s="1"/>
    </row>
    <row r="15" spans="1:15" x14ac:dyDescent="0.25">
      <c r="A15" s="35" t="s">
        <v>23</v>
      </c>
      <c r="B15" s="36"/>
      <c r="C15" s="37">
        <f>SUM(B12:O12)</f>
        <v>71.710003999999998</v>
      </c>
      <c r="D15" s="38"/>
      <c r="E15" s="1"/>
      <c r="F15" s="1"/>
      <c r="G15" s="1"/>
      <c r="H15" s="1"/>
      <c r="I15" s="1"/>
      <c r="J15" s="12"/>
      <c r="K15" s="12"/>
      <c r="L15" s="12"/>
      <c r="M15" s="14"/>
      <c r="N15" s="1"/>
      <c r="O15" s="1"/>
    </row>
    <row r="17" spans="1:12" x14ac:dyDescent="0.25">
      <c r="A17" t="s">
        <v>9</v>
      </c>
    </row>
    <row r="21" spans="1:12" x14ac:dyDescent="0.25">
      <c r="L21">
        <f>116642.51/61</f>
        <v>1912.1722950819671</v>
      </c>
    </row>
    <row r="22" spans="1:12" x14ac:dyDescent="0.25">
      <c r="L22">
        <f>143.4/1912</f>
        <v>7.4999999999999997E-2</v>
      </c>
    </row>
  </sheetData>
  <mergeCells count="3">
    <mergeCell ref="A1:L1"/>
    <mergeCell ref="A15:B15"/>
    <mergeCell ref="C15:D15"/>
  </mergeCells>
  <pageMargins left="0.32" right="0.28000000000000003" top="0.74803149606299213" bottom="0.74803149606299213" header="0.31496062992125984" footer="0.31496062992125984"/>
  <pageSetup paperSize="9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Лист2!$A$1:$A$50</xm:f>
          </x14:formula1>
          <xm:sqref>B2:O2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H4" sqref="H4"/>
    </sheetView>
  </sheetViews>
  <sheetFormatPr defaultRowHeight="15" x14ac:dyDescent="0.25"/>
  <cols>
    <col min="1" max="1" width="19.42578125" customWidth="1"/>
    <col min="4" max="4" width="9.42578125" customWidth="1"/>
    <col min="5" max="5" width="10.7109375" customWidth="1"/>
    <col min="6" max="6" width="7.28515625" customWidth="1"/>
    <col min="7" max="7" width="7.7109375" customWidth="1"/>
    <col min="8" max="8" width="8.42578125" customWidth="1"/>
    <col min="9" max="9" width="8" customWidth="1"/>
    <col min="10" max="10" width="7.140625" customWidth="1"/>
    <col min="11" max="11" width="7.28515625" customWidth="1"/>
    <col min="14" max="14" width="10.85546875" customWidth="1"/>
  </cols>
  <sheetData>
    <row r="1" spans="1:14" ht="18.75" x14ac:dyDescent="0.25">
      <c r="A1" s="34" t="s">
        <v>10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4" x14ac:dyDescent="0.25">
      <c r="A2" s="3" t="s">
        <v>0</v>
      </c>
      <c r="B2" s="3" t="s">
        <v>28</v>
      </c>
      <c r="C2" s="3" t="s">
        <v>47</v>
      </c>
      <c r="D2" s="3" t="s">
        <v>4</v>
      </c>
      <c r="E2" s="3" t="s">
        <v>21</v>
      </c>
      <c r="F2" s="3" t="s">
        <v>30</v>
      </c>
      <c r="G2" s="3" t="s">
        <v>3</v>
      </c>
      <c r="H2" s="3" t="s">
        <v>36</v>
      </c>
      <c r="I2" s="3" t="s">
        <v>20</v>
      </c>
      <c r="J2" s="3" t="s">
        <v>29</v>
      </c>
      <c r="K2" s="3" t="s">
        <v>27</v>
      </c>
      <c r="L2" s="3" t="s">
        <v>43</v>
      </c>
      <c r="M2" s="3" t="s">
        <v>45</v>
      </c>
      <c r="N2" s="3" t="s">
        <v>35</v>
      </c>
    </row>
    <row r="3" spans="1:14" x14ac:dyDescent="0.25">
      <c r="A3" s="1" t="s">
        <v>56</v>
      </c>
      <c r="B3" s="1"/>
      <c r="C3" s="1"/>
      <c r="D3" s="1">
        <v>8.0000000000000004E-4</v>
      </c>
      <c r="E3" s="7"/>
      <c r="F3" s="12">
        <v>0.14000000000000001</v>
      </c>
      <c r="G3" s="1">
        <v>2.1000000000000001E-2</v>
      </c>
      <c r="H3" s="1">
        <v>1.4999999999999999E-2</v>
      </c>
      <c r="I3" s="1">
        <v>5.0000000000000001E-3</v>
      </c>
      <c r="J3" s="12">
        <v>5.0000000000000001E-3</v>
      </c>
      <c r="K3" s="1"/>
      <c r="L3" s="1"/>
      <c r="M3" s="1"/>
      <c r="N3" s="1"/>
    </row>
    <row r="4" spans="1:14" ht="30" x14ac:dyDescent="0.25">
      <c r="A4" s="2" t="s">
        <v>57</v>
      </c>
      <c r="B4" s="1"/>
      <c r="C4" s="1">
        <v>4.5999999999999999E-2</v>
      </c>
      <c r="D4" s="1">
        <v>1E-3</v>
      </c>
      <c r="E4" s="1">
        <v>0.01</v>
      </c>
      <c r="F4" s="12"/>
      <c r="G4" s="1"/>
      <c r="H4" s="1"/>
      <c r="I4" s="1"/>
      <c r="J4" s="12"/>
      <c r="K4" s="1"/>
      <c r="L4" s="1"/>
      <c r="M4" s="1"/>
      <c r="N4" s="1"/>
    </row>
    <row r="5" spans="1:14" x14ac:dyDescent="0.25">
      <c r="A5" s="1" t="s">
        <v>58</v>
      </c>
      <c r="B5" s="1"/>
      <c r="C5" s="1"/>
      <c r="D5" s="1"/>
      <c r="E5" s="1"/>
      <c r="F5" s="12"/>
      <c r="G5" s="1"/>
      <c r="H5" s="1"/>
      <c r="I5" s="1"/>
      <c r="J5" s="12"/>
      <c r="K5" s="1"/>
      <c r="L5" s="1">
        <v>0.03</v>
      </c>
      <c r="M5" s="1">
        <v>1.4999999999999999E-2</v>
      </c>
      <c r="N5" s="1"/>
    </row>
    <row r="6" spans="1:14" x14ac:dyDescent="0.25">
      <c r="A6" s="1" t="s">
        <v>59</v>
      </c>
      <c r="B6" s="1"/>
      <c r="C6" s="1"/>
      <c r="D6" s="1"/>
      <c r="E6" s="1"/>
      <c r="F6" s="12"/>
      <c r="G6" s="1"/>
      <c r="H6" s="1"/>
      <c r="I6" s="1"/>
      <c r="J6" s="12"/>
      <c r="K6" s="1">
        <v>6.5000000000000002E-2</v>
      </c>
      <c r="L6" s="1"/>
      <c r="M6" s="1"/>
      <c r="N6" s="1"/>
    </row>
    <row r="7" spans="1:14" x14ac:dyDescent="0.25">
      <c r="A7" s="1" t="s">
        <v>28</v>
      </c>
      <c r="B7" s="1">
        <v>0.02</v>
      </c>
      <c r="C7" s="1"/>
      <c r="D7" s="1"/>
      <c r="E7" s="1"/>
      <c r="F7" s="12"/>
      <c r="G7" s="1"/>
      <c r="H7" s="1"/>
      <c r="I7" s="1"/>
      <c r="J7" s="12"/>
      <c r="K7" s="1"/>
      <c r="L7" s="1"/>
      <c r="M7" s="1"/>
      <c r="N7" s="1"/>
    </row>
    <row r="8" spans="1:14" x14ac:dyDescent="0.25">
      <c r="A8" s="1" t="s">
        <v>60</v>
      </c>
      <c r="B8" s="1"/>
      <c r="C8" s="1"/>
      <c r="D8" s="1"/>
      <c r="E8" s="1"/>
      <c r="F8" s="12"/>
      <c r="G8" s="1"/>
      <c r="H8" s="1"/>
      <c r="I8" s="1"/>
      <c r="J8" s="12"/>
      <c r="K8" s="1"/>
      <c r="L8" s="1" t="s">
        <v>16</v>
      </c>
      <c r="M8" s="1"/>
      <c r="N8" s="1">
        <v>0.05</v>
      </c>
    </row>
    <row r="9" spans="1:14" x14ac:dyDescent="0.25">
      <c r="A9" s="4" t="s">
        <v>5</v>
      </c>
      <c r="B9" s="5">
        <f>SUM(B$3:B$8)</f>
        <v>0.02</v>
      </c>
      <c r="C9" s="5">
        <f t="shared" ref="C9:N9" si="0">SUM(C$3:C$8)</f>
        <v>4.5999999999999999E-2</v>
      </c>
      <c r="D9" s="5">
        <f t="shared" si="0"/>
        <v>1.8E-3</v>
      </c>
      <c r="E9" s="5">
        <f t="shared" si="0"/>
        <v>0.01</v>
      </c>
      <c r="F9" s="13">
        <f>F3</f>
        <v>0.14000000000000001</v>
      </c>
      <c r="G9" s="5">
        <f t="shared" si="0"/>
        <v>2.1000000000000001E-2</v>
      </c>
      <c r="H9" s="5">
        <f t="shared" si="0"/>
        <v>1.4999999999999999E-2</v>
      </c>
      <c r="I9" s="5">
        <f t="shared" si="0"/>
        <v>5.0000000000000001E-3</v>
      </c>
      <c r="J9" s="13">
        <f t="shared" si="0"/>
        <v>5.0000000000000001E-3</v>
      </c>
      <c r="K9" s="23">
        <f t="shared" si="0"/>
        <v>6.5000000000000002E-2</v>
      </c>
      <c r="L9" s="5">
        <f t="shared" si="0"/>
        <v>0.03</v>
      </c>
      <c r="M9" s="5">
        <f t="shared" si="0"/>
        <v>1.4999999999999999E-2</v>
      </c>
      <c r="N9" s="5">
        <f t="shared" si="0"/>
        <v>0.05</v>
      </c>
    </row>
    <row r="10" spans="1:14" ht="30" x14ac:dyDescent="0.25">
      <c r="A10" s="6" t="s">
        <v>6</v>
      </c>
      <c r="B10" s="5">
        <f>$B$14*B9</f>
        <v>0.02</v>
      </c>
      <c r="C10" s="5">
        <f t="shared" ref="C10:N10" si="1">$B$14*C9</f>
        <v>4.5999999999999999E-2</v>
      </c>
      <c r="D10" s="5">
        <f t="shared" si="1"/>
        <v>1.8E-3</v>
      </c>
      <c r="E10" s="5">
        <f t="shared" si="1"/>
        <v>0.01</v>
      </c>
      <c r="F10" s="13">
        <f t="shared" si="1"/>
        <v>0.14000000000000001</v>
      </c>
      <c r="G10" s="5">
        <f t="shared" si="1"/>
        <v>2.1000000000000001E-2</v>
      </c>
      <c r="H10" s="5">
        <f t="shared" si="1"/>
        <v>1.4999999999999999E-2</v>
      </c>
      <c r="I10" s="5">
        <f t="shared" si="1"/>
        <v>5.0000000000000001E-3</v>
      </c>
      <c r="J10" s="13">
        <f t="shared" si="1"/>
        <v>5.0000000000000001E-3</v>
      </c>
      <c r="K10" s="5">
        <f t="shared" si="1"/>
        <v>6.5000000000000002E-2</v>
      </c>
      <c r="L10" s="5">
        <f t="shared" si="1"/>
        <v>0.03</v>
      </c>
      <c r="M10" s="5">
        <f t="shared" si="1"/>
        <v>1.4999999999999999E-2</v>
      </c>
      <c r="N10" s="5">
        <f t="shared" si="1"/>
        <v>0.05</v>
      </c>
    </row>
    <row r="11" spans="1:14" x14ac:dyDescent="0.25">
      <c r="A11" s="5" t="s">
        <v>7</v>
      </c>
      <c r="B11" s="5">
        <f>VLOOKUP(B$2,Лист2!$A$1:$B$50,2,0)</f>
        <v>67.34</v>
      </c>
      <c r="C11" s="5">
        <f>VLOOKUP(C$2,Лист2!$A$1:$B$50,2,0)</f>
        <v>111.18</v>
      </c>
      <c r="D11" s="5">
        <f>VLOOKUP(D$2,Лист2!$A$1:$B$50,2,0)</f>
        <v>14.68</v>
      </c>
      <c r="E11" s="5">
        <f>VLOOKUP(E$2,Лист2!$A$1:$B$50,2,0)</f>
        <v>842.99</v>
      </c>
      <c r="F11" s="5">
        <f>VLOOKUP(F$2,Лист2!$A$1:$B$50,2,0)</f>
        <v>186.56</v>
      </c>
      <c r="G11" s="5">
        <f>VLOOKUP(G$2,Лист2!$A$1:$B$50,2,0)</f>
        <v>29.95</v>
      </c>
      <c r="H11" s="5">
        <f>VLOOKUP(H$2,Лист2!$A$1:$B$50,2,0)</f>
        <v>258.85000000000002</v>
      </c>
      <c r="I11" s="5">
        <f>VLOOKUP(I$2,Лист2!$A$1:$B$50,2,0)</f>
        <v>139.4</v>
      </c>
      <c r="J11" s="5">
        <f>VLOOKUP(J$2,Лист2!$A$1:$B$50,2,0)</f>
        <v>54.17</v>
      </c>
      <c r="K11" s="5">
        <f>VLOOKUP(K$2,Лист2!$A$1:$B$50,2,0)</f>
        <v>60.72</v>
      </c>
      <c r="L11" s="5">
        <f>VLOOKUP(L$2,Лист2!$A$1:$B$50,2,0)</f>
        <v>427.02</v>
      </c>
      <c r="M11" s="5">
        <f>VLOOKUP(M$2,Лист2!$A$1:$B$50,2,0)</f>
        <v>65.48</v>
      </c>
      <c r="N11" s="5">
        <f>VLOOKUP(N$2,Лист2!$A$1:$B$50,2,0)</f>
        <v>149</v>
      </c>
    </row>
    <row r="12" spans="1:14" x14ac:dyDescent="0.25">
      <c r="A12" s="5" t="s">
        <v>8</v>
      </c>
      <c r="B12" s="5">
        <f>B10*B11</f>
        <v>1.3468</v>
      </c>
      <c r="C12" s="5">
        <f t="shared" ref="C12:N12" si="2">C10*C11</f>
        <v>5.1142799999999999</v>
      </c>
      <c r="D12" s="5">
        <f t="shared" si="2"/>
        <v>2.6424E-2</v>
      </c>
      <c r="E12" s="5">
        <f t="shared" si="2"/>
        <v>8.4298999999999999</v>
      </c>
      <c r="F12" s="13">
        <f t="shared" si="2"/>
        <v>26.118400000000001</v>
      </c>
      <c r="G12" s="5">
        <f t="shared" si="2"/>
        <v>0.62895000000000001</v>
      </c>
      <c r="H12" s="5">
        <f t="shared" si="2"/>
        <v>3.8827500000000001</v>
      </c>
      <c r="I12" s="5">
        <f t="shared" si="2"/>
        <v>0.69700000000000006</v>
      </c>
      <c r="J12" s="13">
        <f t="shared" si="2"/>
        <v>0.27085000000000004</v>
      </c>
      <c r="K12" s="5">
        <f t="shared" si="2"/>
        <v>3.9468000000000001</v>
      </c>
      <c r="L12" s="5">
        <f t="shared" si="2"/>
        <v>12.810599999999999</v>
      </c>
      <c r="M12" s="5">
        <f t="shared" si="2"/>
        <v>0.98220000000000007</v>
      </c>
      <c r="N12" s="5">
        <f t="shared" si="2"/>
        <v>7.45</v>
      </c>
    </row>
    <row r="13" spans="1:14" x14ac:dyDescent="0.25">
      <c r="A13" s="1"/>
      <c r="B13" s="1"/>
      <c r="C13" s="1"/>
      <c r="D13" s="1"/>
      <c r="E13" s="1"/>
      <c r="F13" s="12"/>
      <c r="G13" s="1"/>
      <c r="H13" s="1"/>
      <c r="I13" s="1"/>
      <c r="J13" s="12"/>
      <c r="K13" s="1"/>
      <c r="L13" s="1"/>
      <c r="M13" s="1"/>
      <c r="N13" s="1"/>
    </row>
    <row r="14" spans="1:14" x14ac:dyDescent="0.25">
      <c r="A14" s="3" t="s">
        <v>11</v>
      </c>
      <c r="B14" s="1">
        <v>1</v>
      </c>
      <c r="C14" s="1"/>
      <c r="D14" s="1"/>
      <c r="E14" s="1"/>
      <c r="F14" s="12"/>
      <c r="G14" s="1"/>
      <c r="H14" s="1"/>
      <c r="I14" s="1"/>
      <c r="J14" s="12"/>
      <c r="K14" s="1"/>
      <c r="L14" s="1"/>
      <c r="M14" s="1"/>
      <c r="N14" s="1"/>
    </row>
    <row r="15" spans="1:14" x14ac:dyDescent="0.25">
      <c r="A15" s="35" t="s">
        <v>23</v>
      </c>
      <c r="B15" s="36"/>
      <c r="C15" s="35" t="str">
        <f>SUM(B12:N12)&amp;" руб."</f>
        <v>71,704954 руб.</v>
      </c>
      <c r="D15" s="36"/>
      <c r="E15" s="1"/>
      <c r="F15" s="12"/>
      <c r="G15" s="1"/>
      <c r="H15" s="1"/>
      <c r="I15" s="1"/>
      <c r="J15" s="1"/>
      <c r="K15" s="1"/>
      <c r="L15" s="1"/>
      <c r="M15" s="1"/>
      <c r="N15" s="8"/>
    </row>
    <row r="17" spans="1:1" x14ac:dyDescent="0.25">
      <c r="A17" t="s">
        <v>9</v>
      </c>
    </row>
  </sheetData>
  <mergeCells count="3">
    <mergeCell ref="A1:M1"/>
    <mergeCell ref="A15:B15"/>
    <mergeCell ref="C15:D15"/>
  </mergeCells>
  <pageMargins left="0.32" right="0.28000000000000003" top="0.74803149606299213" bottom="0.74803149606299213" header="0.31496062992125984" footer="0.31496062992125984"/>
  <pageSetup paperSize="9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Лист2!$A$1:$A$50</xm:f>
          </x14:formula1>
          <xm:sqref>B2:N2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H7" sqref="H7"/>
    </sheetView>
  </sheetViews>
  <sheetFormatPr defaultRowHeight="15" x14ac:dyDescent="0.25"/>
  <cols>
    <col min="1" max="1" width="20.85546875" customWidth="1"/>
    <col min="2" max="2" width="10" customWidth="1"/>
    <col min="5" max="5" width="8.85546875" customWidth="1"/>
    <col min="6" max="6" width="7.85546875" customWidth="1"/>
    <col min="7" max="7" width="7.140625" customWidth="1"/>
    <col min="8" max="8" width="7.85546875" customWidth="1"/>
    <col min="9" max="9" width="9.140625" customWidth="1"/>
    <col min="13" max="13" width="7.85546875" customWidth="1"/>
  </cols>
  <sheetData>
    <row r="1" spans="1:14" ht="18.75" x14ac:dyDescent="0.25">
      <c r="A1" s="34" t="s">
        <v>10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4" ht="26.25" customHeight="1" x14ac:dyDescent="0.25">
      <c r="A2" s="3" t="s">
        <v>0</v>
      </c>
      <c r="B2" s="32" t="s">
        <v>47</v>
      </c>
      <c r="C2" s="24" t="s">
        <v>4</v>
      </c>
      <c r="D2" s="24" t="s">
        <v>30</v>
      </c>
      <c r="E2" s="24" t="s">
        <v>21</v>
      </c>
      <c r="F2" s="24" t="s">
        <v>37</v>
      </c>
      <c r="G2" s="24" t="s">
        <v>45</v>
      </c>
      <c r="H2" s="24" t="s">
        <v>18</v>
      </c>
      <c r="I2" s="24" t="s">
        <v>28</v>
      </c>
      <c r="J2" s="24" t="s">
        <v>27</v>
      </c>
      <c r="K2" s="24" t="s">
        <v>14</v>
      </c>
      <c r="L2" s="24" t="s">
        <v>20</v>
      </c>
      <c r="M2" s="24" t="s">
        <v>3</v>
      </c>
      <c r="N2" s="24" t="s">
        <v>33</v>
      </c>
    </row>
    <row r="3" spans="1:14" x14ac:dyDescent="0.25">
      <c r="A3" s="1" t="s">
        <v>69</v>
      </c>
      <c r="B3" s="25">
        <v>4.8000000000000001E-2</v>
      </c>
      <c r="C3" s="25">
        <v>2.2000000000000001E-3</v>
      </c>
      <c r="D3" s="25">
        <v>7.0000000000000007E-2</v>
      </c>
      <c r="E3" s="26">
        <v>8.0000000000000002E-3</v>
      </c>
      <c r="F3" s="25"/>
      <c r="G3" s="25"/>
      <c r="H3" s="25"/>
      <c r="I3" s="25"/>
      <c r="J3" s="25"/>
      <c r="K3" s="25"/>
      <c r="L3" s="25">
        <v>5.0000000000000001E-3</v>
      </c>
      <c r="M3" s="25">
        <v>2.5999999999999999E-2</v>
      </c>
      <c r="N3" s="25">
        <v>2.5000000000000001E-2</v>
      </c>
    </row>
    <row r="4" spans="1:14" x14ac:dyDescent="0.25">
      <c r="A4" s="2" t="s">
        <v>66</v>
      </c>
      <c r="B4" s="25"/>
      <c r="C4" s="25"/>
      <c r="D4" s="25"/>
      <c r="E4" s="25"/>
      <c r="F4" s="25">
        <v>1E-3</v>
      </c>
      <c r="G4" s="33">
        <v>1.7399999999999999E-2</v>
      </c>
      <c r="H4" s="25"/>
      <c r="I4" s="25"/>
      <c r="J4" s="25"/>
      <c r="K4" s="25"/>
      <c r="L4" s="25"/>
      <c r="M4" s="25"/>
      <c r="N4" s="25"/>
    </row>
    <row r="5" spans="1:14" x14ac:dyDescent="0.25">
      <c r="A5" s="1" t="s">
        <v>67</v>
      </c>
      <c r="B5" s="25"/>
      <c r="C5" s="25"/>
      <c r="D5" s="25"/>
      <c r="E5" s="25"/>
      <c r="F5" s="25"/>
      <c r="G5" s="25"/>
      <c r="H5" s="25">
        <v>0.17399999999999999</v>
      </c>
      <c r="I5" s="25"/>
      <c r="J5" s="25"/>
      <c r="K5" s="25"/>
      <c r="L5" s="25"/>
      <c r="M5" s="25"/>
      <c r="N5" s="25"/>
    </row>
    <row r="6" spans="1:14" x14ac:dyDescent="0.25">
      <c r="A6" s="1" t="s">
        <v>62</v>
      </c>
      <c r="B6" s="25"/>
      <c r="C6" s="25"/>
      <c r="D6" s="25"/>
      <c r="E6" s="25">
        <v>0.01</v>
      </c>
      <c r="F6" s="25"/>
      <c r="G6" s="25"/>
      <c r="H6" s="25"/>
      <c r="I6" s="25"/>
      <c r="J6" s="25">
        <v>0.03</v>
      </c>
      <c r="K6" s="25"/>
      <c r="L6" s="25"/>
      <c r="M6" s="25"/>
      <c r="N6" s="25"/>
    </row>
    <row r="7" spans="1:14" x14ac:dyDescent="0.25">
      <c r="A7" s="1" t="s">
        <v>28</v>
      </c>
      <c r="B7" s="25"/>
      <c r="C7" s="25"/>
      <c r="D7" s="25"/>
      <c r="E7" s="25"/>
      <c r="F7" s="25"/>
      <c r="G7" s="25"/>
      <c r="H7" s="25"/>
      <c r="I7" s="25">
        <v>0.01</v>
      </c>
      <c r="J7" s="25"/>
      <c r="K7" s="25"/>
      <c r="L7" s="25"/>
      <c r="M7" s="25"/>
      <c r="N7" s="25"/>
    </row>
    <row r="8" spans="1:14" x14ac:dyDescent="0.25">
      <c r="A8" s="1" t="s">
        <v>68</v>
      </c>
      <c r="B8" s="25"/>
      <c r="C8" s="25"/>
      <c r="D8" s="25"/>
      <c r="E8" s="25"/>
      <c r="F8" s="25"/>
      <c r="G8" s="25"/>
      <c r="H8" s="25"/>
      <c r="I8" s="25"/>
      <c r="J8" s="25"/>
      <c r="K8" s="25">
        <v>4.9000000000000002E-2</v>
      </c>
      <c r="L8" s="25"/>
      <c r="M8" s="25"/>
      <c r="N8" s="25"/>
    </row>
    <row r="9" spans="1:14" x14ac:dyDescent="0.25">
      <c r="A9" s="4" t="s">
        <v>5</v>
      </c>
      <c r="B9" s="27">
        <f>SUM(B$3:B$8)</f>
        <v>4.8000000000000001E-2</v>
      </c>
      <c r="C9" s="27">
        <f t="shared" ref="C9:N9" si="0">SUM(C$3:C$8)</f>
        <v>2.2000000000000001E-3</v>
      </c>
      <c r="D9" s="27">
        <f t="shared" si="0"/>
        <v>7.0000000000000007E-2</v>
      </c>
      <c r="E9" s="27">
        <f t="shared" si="0"/>
        <v>1.8000000000000002E-2</v>
      </c>
      <c r="F9" s="27">
        <f t="shared" si="0"/>
        <v>1E-3</v>
      </c>
      <c r="G9" s="27">
        <f t="shared" si="0"/>
        <v>1.7399999999999999E-2</v>
      </c>
      <c r="H9" s="27">
        <f>H5</f>
        <v>0.17399999999999999</v>
      </c>
      <c r="I9" s="27">
        <f t="shared" si="0"/>
        <v>0.01</v>
      </c>
      <c r="J9" s="27">
        <f t="shared" si="0"/>
        <v>0.03</v>
      </c>
      <c r="K9" s="27">
        <f t="shared" si="0"/>
        <v>4.9000000000000002E-2</v>
      </c>
      <c r="L9" s="27">
        <f t="shared" si="0"/>
        <v>5.0000000000000001E-3</v>
      </c>
      <c r="M9" s="27">
        <f t="shared" si="0"/>
        <v>2.5999999999999999E-2</v>
      </c>
      <c r="N9" s="27">
        <f t="shared" si="0"/>
        <v>2.5000000000000001E-2</v>
      </c>
    </row>
    <row r="10" spans="1:14" ht="30" x14ac:dyDescent="0.25">
      <c r="A10" s="6" t="s">
        <v>6</v>
      </c>
      <c r="B10" s="27">
        <f>$B$14*B9</f>
        <v>4.8000000000000001E-2</v>
      </c>
      <c r="C10" s="27">
        <f t="shared" ref="C10:K10" si="1">$B$14*C9</f>
        <v>2.2000000000000001E-3</v>
      </c>
      <c r="D10" s="27">
        <f t="shared" si="1"/>
        <v>7.0000000000000007E-2</v>
      </c>
      <c r="E10" s="27">
        <f t="shared" si="1"/>
        <v>1.8000000000000002E-2</v>
      </c>
      <c r="F10" s="27">
        <f t="shared" si="1"/>
        <v>1E-3</v>
      </c>
      <c r="G10" s="27">
        <f t="shared" si="1"/>
        <v>1.7399999999999999E-2</v>
      </c>
      <c r="H10" s="27">
        <f t="shared" si="1"/>
        <v>0.17399999999999999</v>
      </c>
      <c r="I10" s="27">
        <f t="shared" si="1"/>
        <v>0.01</v>
      </c>
      <c r="J10" s="27">
        <f t="shared" si="1"/>
        <v>0.03</v>
      </c>
      <c r="K10" s="27">
        <f t="shared" si="1"/>
        <v>4.9000000000000002E-2</v>
      </c>
      <c r="L10" s="27">
        <f t="shared" ref="L10:M10" si="2">$B$14*L9</f>
        <v>5.0000000000000001E-3</v>
      </c>
      <c r="M10" s="27">
        <f t="shared" si="2"/>
        <v>2.5999999999999999E-2</v>
      </c>
      <c r="N10" s="27">
        <f t="shared" ref="N10" si="3">$B$14*N9</f>
        <v>2.5000000000000001E-2</v>
      </c>
    </row>
    <row r="11" spans="1:14" x14ac:dyDescent="0.25">
      <c r="A11" s="5" t="s">
        <v>7</v>
      </c>
      <c r="B11" s="27">
        <f>VLOOKUP(B$2,Лист2!$A$1:$B$50,2,0)</f>
        <v>111.18</v>
      </c>
      <c r="C11" s="27">
        <f>VLOOKUP(C$2,Лист2!$A$1:$B$50,2,0)</f>
        <v>14.68</v>
      </c>
      <c r="D11" s="27">
        <f>VLOOKUP(D$2,Лист2!$A$1:$B$50,2,0)</f>
        <v>186.56</v>
      </c>
      <c r="E11" s="27">
        <f>VLOOKUP(E$2,Лист2!$A$1:$B$50,2,0)</f>
        <v>842.99</v>
      </c>
      <c r="F11" s="27">
        <f>VLOOKUP(F$2,Лист2!$A$1:$B$50,2,0)</f>
        <v>1212.07</v>
      </c>
      <c r="G11" s="27">
        <f>VLOOKUP(G$2,Лист2!$A$1:$B$50,2,0)</f>
        <v>65.48</v>
      </c>
      <c r="H11" s="27">
        <f>VLOOKUP(H$2,Лист2!$A$1:$B$50,2,0)</f>
        <v>113.62</v>
      </c>
      <c r="I11" s="27">
        <f>VLOOKUP(I$2,Лист2!$A$1:$B$50,2,0)</f>
        <v>67.34</v>
      </c>
      <c r="J11" s="27">
        <f>VLOOKUP(J$2,Лист2!$A$1:$B$50,2,0)</f>
        <v>60.72</v>
      </c>
      <c r="K11" s="27">
        <f>VLOOKUP(K$2,Лист2!$A$1:$B$50,2,0)</f>
        <v>224.72</v>
      </c>
      <c r="L11" s="27">
        <f>VLOOKUP(L$2,Лист2!$A$1:$B$50,2,0)</f>
        <v>139.4</v>
      </c>
      <c r="M11" s="27">
        <f>VLOOKUP(M$2,Лист2!$A$1:$B$50,2,0)</f>
        <v>29.95</v>
      </c>
      <c r="N11" s="27">
        <f>VLOOKUP(N$2,Лист2!$A$1:$B$50,2,0)</f>
        <v>40.85</v>
      </c>
    </row>
    <row r="12" spans="1:14" x14ac:dyDescent="0.25">
      <c r="A12" s="5" t="s">
        <v>8</v>
      </c>
      <c r="B12" s="27">
        <f>B10*B11</f>
        <v>5.3366400000000001</v>
      </c>
      <c r="C12" s="27">
        <f t="shared" ref="C12:K12" si="4">C10*C11</f>
        <v>3.2295999999999998E-2</v>
      </c>
      <c r="D12" s="27">
        <f t="shared" si="4"/>
        <v>13.059200000000001</v>
      </c>
      <c r="E12" s="27">
        <f t="shared" si="4"/>
        <v>15.173820000000003</v>
      </c>
      <c r="F12" s="27">
        <f t="shared" si="4"/>
        <v>1.21207</v>
      </c>
      <c r="G12" s="27">
        <f>G10*G11</f>
        <v>1.1393519999999999</v>
      </c>
      <c r="H12" s="27">
        <f t="shared" si="4"/>
        <v>19.769880000000001</v>
      </c>
      <c r="I12" s="27">
        <f t="shared" si="4"/>
        <v>0.6734</v>
      </c>
      <c r="J12" s="27">
        <f t="shared" si="4"/>
        <v>1.8215999999999999</v>
      </c>
      <c r="K12" s="27">
        <f t="shared" si="4"/>
        <v>11.011280000000001</v>
      </c>
      <c r="L12" s="27">
        <f t="shared" ref="L12:M12" si="5">L10*L11</f>
        <v>0.69700000000000006</v>
      </c>
      <c r="M12" s="27">
        <f t="shared" si="5"/>
        <v>0.77869999999999995</v>
      </c>
      <c r="N12" s="27">
        <f t="shared" ref="N12" si="6">N10*N11</f>
        <v>1.02125</v>
      </c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3" t="s">
        <v>11</v>
      </c>
      <c r="B14" s="1">
        <v>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35" t="s">
        <v>23</v>
      </c>
      <c r="B15" s="36"/>
      <c r="C15" s="35" t="str">
        <f>SUM(B12:N12)&amp;" руб."</f>
        <v>71,726488 руб.</v>
      </c>
      <c r="D15" s="36"/>
      <c r="E15" s="1"/>
      <c r="F15" s="1"/>
      <c r="G15" s="1"/>
      <c r="H15" s="1"/>
      <c r="I15" s="1"/>
      <c r="J15" s="1"/>
      <c r="K15" s="1"/>
      <c r="L15" s="1"/>
      <c r="M15" s="1"/>
      <c r="N15" s="1"/>
    </row>
    <row r="17" spans="1:1" x14ac:dyDescent="0.25">
      <c r="A17" t="s">
        <v>9</v>
      </c>
    </row>
  </sheetData>
  <mergeCells count="3">
    <mergeCell ref="A1:K1"/>
    <mergeCell ref="A15:B15"/>
    <mergeCell ref="C15:D15"/>
  </mergeCells>
  <pageMargins left="0.32" right="0.28000000000000003" top="0.74803149606299213" bottom="0.74803149606299213" header="0.31496062992125984" footer="0.31496062992125984"/>
  <pageSetup paperSize="9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Лист2!$A$1:$A$50</xm:f>
          </x14:formula1>
          <xm:sqref>B2:N2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Q20" sqref="Q20"/>
    </sheetView>
  </sheetViews>
  <sheetFormatPr defaultRowHeight="15" x14ac:dyDescent="0.25"/>
  <cols>
    <col min="1" max="1" width="19.85546875" customWidth="1"/>
    <col min="2" max="2" width="6.85546875" customWidth="1"/>
    <col min="3" max="3" width="9.42578125" customWidth="1"/>
    <col min="4" max="16" width="7.140625" customWidth="1"/>
  </cols>
  <sheetData>
    <row r="1" spans="1:16" ht="18.75" x14ac:dyDescent="0.25">
      <c r="A1" s="34" t="s">
        <v>10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6" x14ac:dyDescent="0.25">
      <c r="A2" s="3" t="s">
        <v>0</v>
      </c>
      <c r="B2" s="3" t="s">
        <v>28</v>
      </c>
      <c r="C2" s="3" t="s">
        <v>13</v>
      </c>
      <c r="D2" s="3" t="s">
        <v>4</v>
      </c>
      <c r="E2" s="3" t="s">
        <v>20</v>
      </c>
      <c r="F2" s="3" t="s">
        <v>3</v>
      </c>
      <c r="G2" s="3" t="s">
        <v>36</v>
      </c>
      <c r="H2" s="3" t="s">
        <v>21</v>
      </c>
      <c r="I2" s="3" t="s">
        <v>29</v>
      </c>
      <c r="J2" s="3" t="s">
        <v>38</v>
      </c>
      <c r="K2" s="3" t="s">
        <v>27</v>
      </c>
      <c r="L2" s="3" t="s">
        <v>43</v>
      </c>
      <c r="M2" s="3" t="s">
        <v>45</v>
      </c>
      <c r="N2" s="3" t="s">
        <v>31</v>
      </c>
      <c r="O2" s="3" t="s">
        <v>33</v>
      </c>
      <c r="P2" s="3" t="s">
        <v>46</v>
      </c>
    </row>
    <row r="3" spans="1:16" x14ac:dyDescent="0.25">
      <c r="A3" s="1" t="s">
        <v>63</v>
      </c>
      <c r="B3" s="1"/>
      <c r="C3" s="1">
        <v>7.0000000000000007E-2</v>
      </c>
      <c r="D3" s="1">
        <v>2.0000000000000001E-4</v>
      </c>
      <c r="E3" s="7">
        <v>5.0000000000000001E-3</v>
      </c>
      <c r="F3" s="12">
        <v>1.7000000000000001E-2</v>
      </c>
      <c r="G3" s="1">
        <v>1.2E-2</v>
      </c>
      <c r="H3" s="1"/>
      <c r="I3" s="1">
        <v>5.0000000000000001E-3</v>
      </c>
      <c r="J3" s="12"/>
      <c r="K3" s="1"/>
      <c r="L3" s="1"/>
      <c r="M3" s="1"/>
      <c r="N3" s="1"/>
      <c r="O3" s="1"/>
      <c r="P3" s="1"/>
    </row>
    <row r="4" spans="1:16" ht="30" x14ac:dyDescent="0.25">
      <c r="A4" s="2" t="s">
        <v>64</v>
      </c>
      <c r="B4" s="1"/>
      <c r="C4" s="1"/>
      <c r="D4" s="1">
        <v>8.9999999999999998E-4</v>
      </c>
      <c r="E4" s="1"/>
      <c r="F4" s="12"/>
      <c r="G4" s="1"/>
      <c r="H4" s="1">
        <v>5.0000000000000001E-3</v>
      </c>
      <c r="I4" s="1"/>
      <c r="J4" s="12"/>
      <c r="K4" s="1"/>
      <c r="L4" s="1"/>
      <c r="M4" s="1"/>
      <c r="N4" s="1"/>
      <c r="O4" s="1"/>
      <c r="P4" s="1">
        <v>0.04</v>
      </c>
    </row>
    <row r="5" spans="1:16" x14ac:dyDescent="0.25">
      <c r="A5" s="1" t="s">
        <v>58</v>
      </c>
      <c r="B5" s="1"/>
      <c r="C5" s="1"/>
      <c r="D5" s="1"/>
      <c r="E5" s="1"/>
      <c r="F5" s="12"/>
      <c r="G5" s="1"/>
      <c r="H5" s="1"/>
      <c r="I5" s="1"/>
      <c r="J5" s="12"/>
      <c r="K5" s="1"/>
      <c r="L5" s="1">
        <v>0.03</v>
      </c>
      <c r="M5" s="1">
        <v>1.4999999999999999E-2</v>
      </c>
      <c r="N5" s="1"/>
      <c r="O5" s="1"/>
      <c r="P5" s="1"/>
    </row>
    <row r="6" spans="1:16" x14ac:dyDescent="0.25">
      <c r="A6" s="1" t="s">
        <v>59</v>
      </c>
      <c r="B6" s="1"/>
      <c r="C6" s="1"/>
      <c r="D6" s="1"/>
      <c r="E6" s="1"/>
      <c r="F6" s="12"/>
      <c r="G6" s="1"/>
      <c r="H6" s="1"/>
      <c r="I6" s="1"/>
      <c r="J6" s="12"/>
      <c r="K6" s="1">
        <v>0.03</v>
      </c>
      <c r="L6" s="1"/>
      <c r="M6" s="1"/>
      <c r="N6" s="1"/>
      <c r="O6" s="1"/>
      <c r="P6" s="1"/>
    </row>
    <row r="7" spans="1:16" x14ac:dyDescent="0.25">
      <c r="A7" s="1" t="s">
        <v>28</v>
      </c>
      <c r="B7" s="1">
        <v>0.1</v>
      </c>
      <c r="C7" s="1"/>
      <c r="D7" s="1"/>
      <c r="E7" s="1"/>
      <c r="F7" s="12"/>
      <c r="G7" s="1"/>
      <c r="H7" s="1"/>
      <c r="I7" s="1"/>
      <c r="J7" s="12"/>
      <c r="K7" s="1"/>
      <c r="L7" s="1"/>
      <c r="M7" s="1"/>
      <c r="N7" s="1"/>
      <c r="O7" s="1"/>
      <c r="P7" s="1"/>
    </row>
    <row r="8" spans="1:16" x14ac:dyDescent="0.25">
      <c r="A8" s="1" t="s">
        <v>65</v>
      </c>
      <c r="B8" s="1"/>
      <c r="C8" s="1"/>
      <c r="D8" s="1">
        <v>5.0000000000000001E-4</v>
      </c>
      <c r="E8" s="1">
        <v>6.0000000000000001E-3</v>
      </c>
      <c r="F8" s="12"/>
      <c r="G8" s="1"/>
      <c r="H8" s="1"/>
      <c r="I8" s="1"/>
      <c r="J8" s="12">
        <v>0.02</v>
      </c>
      <c r="K8" s="1"/>
      <c r="L8" s="1" t="s">
        <v>16</v>
      </c>
      <c r="M8" s="1">
        <v>2E-3</v>
      </c>
      <c r="N8" s="1">
        <v>0.05</v>
      </c>
      <c r="O8" s="1">
        <v>5.0000000000000001E-3</v>
      </c>
      <c r="P8" s="1"/>
    </row>
    <row r="9" spans="1:16" x14ac:dyDescent="0.25">
      <c r="A9" s="4" t="s">
        <v>5</v>
      </c>
      <c r="B9" s="5">
        <f>SUM(B$3:B$8)</f>
        <v>0.1</v>
      </c>
      <c r="C9" s="5">
        <f t="shared" ref="C9:P9" si="0">SUM(C$3:C$8)</f>
        <v>7.0000000000000007E-2</v>
      </c>
      <c r="D9" s="5">
        <f t="shared" si="0"/>
        <v>1.6000000000000001E-3</v>
      </c>
      <c r="E9" s="5">
        <f t="shared" si="0"/>
        <v>1.0999999999999999E-2</v>
      </c>
      <c r="F9" s="13">
        <f>F3</f>
        <v>1.7000000000000001E-2</v>
      </c>
      <c r="G9" s="5">
        <f t="shared" si="0"/>
        <v>1.2E-2</v>
      </c>
      <c r="H9" s="5">
        <f t="shared" si="0"/>
        <v>5.0000000000000001E-3</v>
      </c>
      <c r="I9" s="5">
        <f t="shared" si="0"/>
        <v>5.0000000000000001E-3</v>
      </c>
      <c r="J9" s="13">
        <f t="shared" si="0"/>
        <v>0.02</v>
      </c>
      <c r="K9" s="23">
        <f t="shared" si="0"/>
        <v>0.03</v>
      </c>
      <c r="L9" s="5">
        <f t="shared" si="0"/>
        <v>0.03</v>
      </c>
      <c r="M9" s="5">
        <f t="shared" si="0"/>
        <v>1.7000000000000001E-2</v>
      </c>
      <c r="N9" s="5">
        <f t="shared" si="0"/>
        <v>0.05</v>
      </c>
      <c r="O9" s="5">
        <f t="shared" si="0"/>
        <v>5.0000000000000001E-3</v>
      </c>
      <c r="P9" s="5">
        <f t="shared" si="0"/>
        <v>0.04</v>
      </c>
    </row>
    <row r="10" spans="1:16" ht="30" x14ac:dyDescent="0.25">
      <c r="A10" s="6" t="s">
        <v>6</v>
      </c>
      <c r="B10" s="5">
        <f>$B$14*B9</f>
        <v>0.1</v>
      </c>
      <c r="C10" s="5">
        <f t="shared" ref="C10:N10" si="1">$B$14*C9</f>
        <v>7.0000000000000007E-2</v>
      </c>
      <c r="D10" s="5">
        <f t="shared" si="1"/>
        <v>1.6000000000000001E-3</v>
      </c>
      <c r="E10" s="5">
        <f t="shared" si="1"/>
        <v>1.0999999999999999E-2</v>
      </c>
      <c r="F10" s="13">
        <f t="shared" si="1"/>
        <v>1.7000000000000001E-2</v>
      </c>
      <c r="G10" s="5">
        <f t="shared" si="1"/>
        <v>1.2E-2</v>
      </c>
      <c r="H10" s="5">
        <f t="shared" si="1"/>
        <v>5.0000000000000001E-3</v>
      </c>
      <c r="I10" s="5">
        <f t="shared" si="1"/>
        <v>5.0000000000000001E-3</v>
      </c>
      <c r="J10" s="13">
        <f t="shared" si="1"/>
        <v>0.02</v>
      </c>
      <c r="K10" s="5">
        <f t="shared" si="1"/>
        <v>0.03</v>
      </c>
      <c r="L10" s="5">
        <f t="shared" si="1"/>
        <v>0.03</v>
      </c>
      <c r="M10" s="5">
        <f t="shared" si="1"/>
        <v>1.7000000000000001E-2</v>
      </c>
      <c r="N10" s="5">
        <f t="shared" si="1"/>
        <v>0.05</v>
      </c>
      <c r="O10" s="5">
        <f t="shared" ref="O10:P10" si="2">$B$14*O9</f>
        <v>5.0000000000000001E-3</v>
      </c>
      <c r="P10" s="5">
        <f t="shared" si="2"/>
        <v>0.04</v>
      </c>
    </row>
    <row r="11" spans="1:16" x14ac:dyDescent="0.25">
      <c r="A11" s="5" t="s">
        <v>7</v>
      </c>
      <c r="B11" s="5">
        <f>VLOOKUP(B$2,Лист2!$A$1:$B$50,2,0)</f>
        <v>67.34</v>
      </c>
      <c r="C11" s="5">
        <f>VLOOKUP(C$2,Лист2!$A$1:$B$50,2,0)</f>
        <v>433.33</v>
      </c>
      <c r="D11" s="5">
        <f>VLOOKUP(D$2,Лист2!$A$1:$B$50,2,0)</f>
        <v>14.68</v>
      </c>
      <c r="E11" s="5">
        <f>VLOOKUP(E$2,Лист2!$A$1:$B$50,2,0)</f>
        <v>139.4</v>
      </c>
      <c r="F11" s="5">
        <f>VLOOKUP(F$2,Лист2!$A$1:$B$50,2,0)</f>
        <v>29.95</v>
      </c>
      <c r="G11" s="5">
        <f>VLOOKUP(G$2,Лист2!$A$1:$B$50,2,0)</f>
        <v>258.85000000000002</v>
      </c>
      <c r="H11" s="5">
        <f>VLOOKUP(H$2,Лист2!$A$1:$B$50,2,0)</f>
        <v>842.99</v>
      </c>
      <c r="I11" s="5">
        <f>VLOOKUP(I$2,Лист2!$A$1:$B$50,2,0)</f>
        <v>54.17</v>
      </c>
      <c r="J11" s="5">
        <f>VLOOKUP(J$2,Лист2!$A$1:$B$50,2,0)</f>
        <v>150</v>
      </c>
      <c r="K11" s="5">
        <f>VLOOKUP(K$2,Лист2!$A$1:$B$50,2,0)</f>
        <v>60.72</v>
      </c>
      <c r="L11" s="5">
        <f>VLOOKUP(L$2,Лист2!$A$1:$B$50,2,0)</f>
        <v>427.02</v>
      </c>
      <c r="M11" s="5">
        <f>VLOOKUP(M$2,Лист2!$A$1:$B$50,2,0)</f>
        <v>65.48</v>
      </c>
      <c r="N11" s="5">
        <f>VLOOKUP(N$2,Лист2!$A$1:$B$50,2,0)</f>
        <v>27.19</v>
      </c>
      <c r="O11" s="5">
        <f>VLOOKUP(O$2,Лист2!$A$1:$B$50,2,0)</f>
        <v>40.85</v>
      </c>
      <c r="P11" s="5">
        <f>VLOOKUP(P$2,Лист2!$A$1:$B$50,2,0)</f>
        <v>116.91</v>
      </c>
    </row>
    <row r="12" spans="1:16" x14ac:dyDescent="0.25">
      <c r="A12" s="5" t="s">
        <v>8</v>
      </c>
      <c r="B12" s="5">
        <f>B10*B11</f>
        <v>6.7340000000000009</v>
      </c>
      <c r="C12" s="5">
        <f t="shared" ref="C12:N12" si="3">C10*C11</f>
        <v>30.333100000000002</v>
      </c>
      <c r="D12" s="5">
        <f t="shared" si="3"/>
        <v>2.3488000000000002E-2</v>
      </c>
      <c r="E12" s="5">
        <f t="shared" si="3"/>
        <v>1.5333999999999999</v>
      </c>
      <c r="F12" s="13">
        <f t="shared" si="3"/>
        <v>0.50914999999999999</v>
      </c>
      <c r="G12" s="5">
        <f t="shared" si="3"/>
        <v>3.1062000000000003</v>
      </c>
      <c r="H12" s="5">
        <f t="shared" si="3"/>
        <v>4.21495</v>
      </c>
      <c r="I12" s="5">
        <f t="shared" si="3"/>
        <v>0.27085000000000004</v>
      </c>
      <c r="J12" s="13">
        <f t="shared" si="3"/>
        <v>3</v>
      </c>
      <c r="K12" s="5">
        <f t="shared" si="3"/>
        <v>1.8215999999999999</v>
      </c>
      <c r="L12" s="5">
        <f t="shared" si="3"/>
        <v>12.810599999999999</v>
      </c>
      <c r="M12" s="5">
        <f t="shared" si="3"/>
        <v>1.1131600000000001</v>
      </c>
      <c r="N12" s="5">
        <f t="shared" si="3"/>
        <v>1.3595000000000002</v>
      </c>
      <c r="O12" s="5">
        <f t="shared" ref="O12:P12" si="4">O10*O11</f>
        <v>0.20425000000000001</v>
      </c>
      <c r="P12" s="5">
        <f t="shared" si="4"/>
        <v>4.6764000000000001</v>
      </c>
    </row>
    <row r="13" spans="1:16" x14ac:dyDescent="0.25">
      <c r="A13" s="1"/>
      <c r="B13" s="1"/>
      <c r="C13" s="1"/>
      <c r="D13" s="1"/>
      <c r="E13" s="1"/>
      <c r="F13" s="12"/>
      <c r="G13" s="1"/>
      <c r="H13" s="1"/>
      <c r="I13" s="1"/>
      <c r="J13" s="12"/>
      <c r="K13" s="1"/>
      <c r="L13" s="1"/>
      <c r="M13" s="1"/>
      <c r="N13" s="1"/>
      <c r="O13" s="1"/>
      <c r="P13" s="1"/>
    </row>
    <row r="14" spans="1:16" x14ac:dyDescent="0.25">
      <c r="A14" s="3" t="s">
        <v>11</v>
      </c>
      <c r="B14" s="1">
        <v>1</v>
      </c>
      <c r="C14" s="1"/>
      <c r="D14" s="1"/>
      <c r="E14" s="1"/>
      <c r="F14" s="12"/>
      <c r="G14" s="1"/>
      <c r="H14" s="1"/>
      <c r="I14" s="1"/>
      <c r="J14" s="12"/>
      <c r="K14" s="1"/>
      <c r="L14" s="1"/>
      <c r="M14" s="1"/>
      <c r="N14" s="1"/>
      <c r="O14" s="1"/>
      <c r="P14" s="1"/>
    </row>
    <row r="15" spans="1:16" x14ac:dyDescent="0.25">
      <c r="A15" s="35" t="s">
        <v>23</v>
      </c>
      <c r="B15" s="36"/>
      <c r="C15" s="35" t="str">
        <f>SUM(B12:P12)&amp;" руб."</f>
        <v>71,710648 руб.</v>
      </c>
      <c r="D15" s="36"/>
      <c r="E15" s="1"/>
      <c r="F15" s="12"/>
      <c r="G15" s="1"/>
      <c r="H15" s="1"/>
      <c r="I15" s="1"/>
      <c r="J15" s="1"/>
      <c r="K15" s="1"/>
      <c r="L15" s="1"/>
      <c r="M15" s="1"/>
      <c r="N15" s="8"/>
      <c r="O15" s="8"/>
      <c r="P15" s="8"/>
    </row>
    <row r="17" spans="1:1" x14ac:dyDescent="0.25">
      <c r="A17" t="s">
        <v>9</v>
      </c>
    </row>
  </sheetData>
  <mergeCells count="3">
    <mergeCell ref="A1:M1"/>
    <mergeCell ref="A15:B15"/>
    <mergeCell ref="C15:D15"/>
  </mergeCells>
  <pageMargins left="0.7" right="0.7" top="0.75" bottom="0.75" header="0.3" footer="0.3"/>
  <pageSetup paperSize="9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Лист2!$A$1:$A$50</xm:f>
          </x14:formula1>
          <xm:sqref>B2:P2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J8" sqref="J8"/>
    </sheetView>
  </sheetViews>
  <sheetFormatPr defaultRowHeight="15" x14ac:dyDescent="0.25"/>
  <cols>
    <col min="1" max="1" width="22.7109375" customWidth="1"/>
    <col min="2" max="10" width="8.5703125" customWidth="1"/>
    <col min="11" max="11" width="13.140625" customWidth="1"/>
  </cols>
  <sheetData>
    <row r="1" spans="1:11" ht="18.75" x14ac:dyDescent="0.25">
      <c r="A1" s="34" t="s">
        <v>10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8.5" customHeight="1" x14ac:dyDescent="0.25">
      <c r="A2" s="3" t="s">
        <v>0</v>
      </c>
      <c r="B2" s="3" t="s">
        <v>2</v>
      </c>
      <c r="C2" s="3" t="s">
        <v>12</v>
      </c>
      <c r="D2" s="3" t="s">
        <v>45</v>
      </c>
      <c r="E2" s="3" t="s">
        <v>21</v>
      </c>
      <c r="F2" s="3" t="s">
        <v>41</v>
      </c>
      <c r="G2" s="3" t="s">
        <v>15</v>
      </c>
      <c r="H2" s="3" t="s">
        <v>19</v>
      </c>
      <c r="I2" s="3" t="s">
        <v>20</v>
      </c>
      <c r="J2" s="3" t="s">
        <v>27</v>
      </c>
      <c r="K2" s="28" t="s">
        <v>28</v>
      </c>
    </row>
    <row r="3" spans="1:11" x14ac:dyDescent="0.25">
      <c r="A3" s="1" t="s">
        <v>61</v>
      </c>
      <c r="B3" s="1">
        <v>0.05</v>
      </c>
      <c r="C3" s="1">
        <v>0.107</v>
      </c>
      <c r="D3" s="1">
        <v>6.0000000000000001E-3</v>
      </c>
      <c r="E3" s="7">
        <v>6.0000000000000001E-3</v>
      </c>
      <c r="F3" s="12"/>
      <c r="G3" s="1"/>
      <c r="H3" s="1"/>
      <c r="I3" s="1">
        <v>0.01</v>
      </c>
      <c r="J3" s="12"/>
      <c r="K3" s="1"/>
    </row>
    <row r="4" spans="1:11" x14ac:dyDescent="0.25">
      <c r="A4" s="2" t="s">
        <v>54</v>
      </c>
      <c r="B4" s="1"/>
      <c r="C4" s="1">
        <v>0.13</v>
      </c>
      <c r="D4" s="1">
        <v>1.4999999999999999E-2</v>
      </c>
      <c r="E4" s="1"/>
      <c r="F4" s="12">
        <v>3.0000000000000001E-3</v>
      </c>
      <c r="G4" s="1"/>
      <c r="H4" s="1"/>
      <c r="I4" s="1"/>
      <c r="J4" s="12"/>
      <c r="K4" s="1"/>
    </row>
    <row r="5" spans="1:11" x14ac:dyDescent="0.25">
      <c r="A5" s="1" t="s">
        <v>70</v>
      </c>
      <c r="B5" s="1"/>
      <c r="C5" s="1"/>
      <c r="D5" s="1"/>
      <c r="E5" s="1"/>
      <c r="F5" s="12"/>
      <c r="G5" s="1">
        <v>1</v>
      </c>
      <c r="H5" s="1"/>
      <c r="I5" s="1"/>
      <c r="J5" s="12"/>
      <c r="K5" s="1"/>
    </row>
    <row r="6" spans="1:11" x14ac:dyDescent="0.25">
      <c r="A6" s="1" t="s">
        <v>19</v>
      </c>
      <c r="B6" s="1"/>
      <c r="C6" s="1"/>
      <c r="D6" s="1"/>
      <c r="E6" s="1"/>
      <c r="F6" s="12"/>
      <c r="G6" s="1"/>
      <c r="H6" s="1">
        <v>0.15</v>
      </c>
      <c r="I6" s="1"/>
      <c r="J6" s="12"/>
      <c r="K6" s="1"/>
    </row>
    <row r="7" spans="1:11" x14ac:dyDescent="0.25">
      <c r="A7" s="1" t="s">
        <v>28</v>
      </c>
      <c r="B7" s="1"/>
      <c r="C7" s="1"/>
      <c r="D7" s="1"/>
      <c r="E7" s="1"/>
      <c r="F7" s="12"/>
      <c r="G7" s="1"/>
      <c r="H7" s="1"/>
      <c r="I7" s="1"/>
      <c r="J7" s="12"/>
      <c r="K7" s="1">
        <v>0.02</v>
      </c>
    </row>
    <row r="8" spans="1:11" x14ac:dyDescent="0.25">
      <c r="A8" s="1" t="s">
        <v>62</v>
      </c>
      <c r="B8" s="1"/>
      <c r="C8" s="1"/>
      <c r="D8" s="1"/>
      <c r="E8" s="1">
        <v>0.01</v>
      </c>
      <c r="F8" s="12"/>
      <c r="G8" s="1"/>
      <c r="H8" s="1"/>
      <c r="I8" s="1"/>
      <c r="J8" s="12">
        <v>0.05</v>
      </c>
      <c r="K8" s="1"/>
    </row>
    <row r="9" spans="1:11" x14ac:dyDescent="0.25">
      <c r="A9" s="4" t="s">
        <v>5</v>
      </c>
      <c r="B9" s="5">
        <f>SUM(B$3:B$8)</f>
        <v>0.05</v>
      </c>
      <c r="C9" s="5">
        <f t="shared" ref="C9:K9" si="0">SUM(C$3:C$8)</f>
        <v>0.23699999999999999</v>
      </c>
      <c r="D9" s="5">
        <f t="shared" si="0"/>
        <v>2.0999999999999998E-2</v>
      </c>
      <c r="E9" s="5">
        <f t="shared" si="0"/>
        <v>1.6E-2</v>
      </c>
      <c r="F9" s="13">
        <f>F4</f>
        <v>3.0000000000000001E-3</v>
      </c>
      <c r="G9" s="5">
        <f t="shared" si="0"/>
        <v>1</v>
      </c>
      <c r="H9" s="5">
        <f t="shared" si="0"/>
        <v>0.15</v>
      </c>
      <c r="I9" s="5">
        <f t="shared" si="0"/>
        <v>0.01</v>
      </c>
      <c r="J9" s="13">
        <f t="shared" si="0"/>
        <v>0.05</v>
      </c>
      <c r="K9" s="13">
        <f t="shared" si="0"/>
        <v>0.02</v>
      </c>
    </row>
    <row r="10" spans="1:11" ht="30" x14ac:dyDescent="0.25">
      <c r="A10" s="6" t="s">
        <v>6</v>
      </c>
      <c r="B10" s="5">
        <f>$B$14*B9</f>
        <v>0.05</v>
      </c>
      <c r="C10" s="5">
        <f t="shared" ref="C10:K10" si="1">$B$14*C9</f>
        <v>0.23699999999999999</v>
      </c>
      <c r="D10" s="5">
        <f t="shared" si="1"/>
        <v>2.0999999999999998E-2</v>
      </c>
      <c r="E10" s="5">
        <f t="shared" si="1"/>
        <v>1.6E-2</v>
      </c>
      <c r="F10" s="13">
        <f t="shared" si="1"/>
        <v>3.0000000000000001E-3</v>
      </c>
      <c r="G10" s="5">
        <f t="shared" si="1"/>
        <v>1</v>
      </c>
      <c r="H10" s="5">
        <f t="shared" si="1"/>
        <v>0.15</v>
      </c>
      <c r="I10" s="5">
        <f t="shared" si="1"/>
        <v>0.01</v>
      </c>
      <c r="J10" s="13">
        <f t="shared" si="1"/>
        <v>0.05</v>
      </c>
      <c r="K10" s="5">
        <f t="shared" si="1"/>
        <v>0.02</v>
      </c>
    </row>
    <row r="11" spans="1:11" x14ac:dyDescent="0.25">
      <c r="A11" s="5" t="s">
        <v>7</v>
      </c>
      <c r="B11" s="5">
        <f>VLOOKUP(B$2,Лист2!$A$1:$B$50,2,0)</f>
        <v>98.38</v>
      </c>
      <c r="C11" s="5">
        <f>VLOOKUP(C$2,Лист2!$A$1:$B$50,2,0)</f>
        <v>99.1</v>
      </c>
      <c r="D11" s="5">
        <f>VLOOKUP(D$2,Лист2!$A$1:$B$50,2,0)</f>
        <v>65.48</v>
      </c>
      <c r="E11" s="5">
        <f>VLOOKUP(E$2,Лист2!$A$1:$B$50,2,0)</f>
        <v>842.99</v>
      </c>
      <c r="F11" s="5">
        <f>VLOOKUP(F$2,Лист2!$A$1:$B$50,2,0)</f>
        <v>877.96</v>
      </c>
      <c r="G11" s="5">
        <f>VLOOKUP(G$2,Лист2!$A$1:$B$50,2,0)</f>
        <v>8.4</v>
      </c>
      <c r="H11" s="5">
        <f>VLOOKUP(H$2,Лист2!$A$1:$B$50,2,0)</f>
        <v>77.62</v>
      </c>
      <c r="I11" s="5">
        <f>VLOOKUP(I$2,Лист2!$A$1:$B$50,2,0)</f>
        <v>139.4</v>
      </c>
      <c r="J11" s="5">
        <f>VLOOKUP(J$2,Лист2!$A$1:$B$50,2,0)</f>
        <v>60.72</v>
      </c>
      <c r="K11" s="5">
        <f>VLOOKUP(K$2,Лист2!$A$1:$B$50,2,0)</f>
        <v>67.34</v>
      </c>
    </row>
    <row r="12" spans="1:11" x14ac:dyDescent="0.25">
      <c r="A12" s="5" t="s">
        <v>8</v>
      </c>
      <c r="B12" s="5">
        <f>B10*B11</f>
        <v>4.9190000000000005</v>
      </c>
      <c r="C12" s="5">
        <f t="shared" ref="C12:K12" si="2">C10*C11</f>
        <v>23.486699999999999</v>
      </c>
      <c r="D12" s="5">
        <f t="shared" si="2"/>
        <v>1.3750799999999999</v>
      </c>
      <c r="E12" s="5">
        <f t="shared" si="2"/>
        <v>13.48784</v>
      </c>
      <c r="F12" s="13">
        <f t="shared" si="2"/>
        <v>2.63388</v>
      </c>
      <c r="G12" s="5">
        <f t="shared" si="2"/>
        <v>8.4</v>
      </c>
      <c r="H12" s="5">
        <f t="shared" si="2"/>
        <v>11.643000000000001</v>
      </c>
      <c r="I12" s="5">
        <f t="shared" si="2"/>
        <v>1.3940000000000001</v>
      </c>
      <c r="J12" s="13">
        <f t="shared" si="2"/>
        <v>3.036</v>
      </c>
      <c r="K12" s="5">
        <f t="shared" si="2"/>
        <v>1.3468</v>
      </c>
    </row>
    <row r="13" spans="1:11" x14ac:dyDescent="0.25">
      <c r="A13" s="1"/>
      <c r="B13" s="1"/>
      <c r="C13" s="1"/>
      <c r="D13" s="1"/>
      <c r="E13" s="1"/>
      <c r="F13" s="12"/>
      <c r="G13" s="1"/>
      <c r="H13" s="1"/>
      <c r="I13" s="1"/>
      <c r="J13" s="12"/>
      <c r="K13" s="1"/>
    </row>
    <row r="14" spans="1:11" x14ac:dyDescent="0.25">
      <c r="A14" s="3" t="s">
        <v>11</v>
      </c>
      <c r="B14" s="1">
        <v>1</v>
      </c>
      <c r="C14" s="1"/>
      <c r="D14" s="1"/>
      <c r="E14" s="1"/>
      <c r="F14" s="12"/>
      <c r="G14" s="1"/>
      <c r="H14" s="1"/>
      <c r="I14" s="1"/>
      <c r="J14" s="12"/>
      <c r="K14" s="1"/>
    </row>
    <row r="15" spans="1:11" x14ac:dyDescent="0.25">
      <c r="A15" s="35" t="s">
        <v>23</v>
      </c>
      <c r="B15" s="36"/>
      <c r="C15" s="35" t="str">
        <f>SUM(B12:K12)&amp;" руб."</f>
        <v>71,7223 руб.</v>
      </c>
      <c r="D15" s="36"/>
      <c r="E15" s="1"/>
      <c r="F15" s="12"/>
      <c r="G15" s="1"/>
      <c r="H15" s="1"/>
      <c r="I15" s="1"/>
      <c r="J15" s="1"/>
      <c r="K15" s="1"/>
    </row>
  </sheetData>
  <mergeCells count="3">
    <mergeCell ref="A1:K1"/>
    <mergeCell ref="A15:B15"/>
    <mergeCell ref="C15:D15"/>
  </mergeCells>
  <pageMargins left="0.7" right="0.7" top="0.75" bottom="0.75" header="0.3" footer="0.3"/>
  <pageSetup paperSize="9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Лист2!$A$1:$A$50</xm:f>
          </x14:formula1>
          <xm:sqref>B2:K2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H6" sqref="H6"/>
    </sheetView>
  </sheetViews>
  <sheetFormatPr defaultRowHeight="15" x14ac:dyDescent="0.25"/>
  <cols>
    <col min="1" max="1" width="23" customWidth="1"/>
    <col min="2" max="2" width="7.42578125" customWidth="1"/>
    <col min="3" max="3" width="8.42578125" customWidth="1"/>
    <col min="4" max="4" width="11.7109375" customWidth="1"/>
    <col min="5" max="5" width="8.140625" customWidth="1"/>
    <col min="7" max="7" width="6.7109375" customWidth="1"/>
    <col min="8" max="8" width="8.7109375" customWidth="1"/>
    <col min="10" max="10" width="7.140625" customWidth="1"/>
  </cols>
  <sheetData>
    <row r="1" spans="1:14" ht="18.75" x14ac:dyDescent="0.25">
      <c r="A1" s="34" t="s">
        <v>10</v>
      </c>
      <c r="B1" s="34"/>
      <c r="C1" s="34"/>
      <c r="D1" s="34"/>
      <c r="E1" s="34"/>
      <c r="F1" s="34"/>
      <c r="G1" s="34"/>
      <c r="H1" s="34"/>
      <c r="I1" s="34"/>
      <c r="J1" s="34"/>
    </row>
    <row r="2" spans="1:14" x14ac:dyDescent="0.25">
      <c r="A2" s="3" t="s">
        <v>0</v>
      </c>
      <c r="B2" s="3" t="s">
        <v>52</v>
      </c>
      <c r="C2" s="3" t="s">
        <v>12</v>
      </c>
      <c r="D2" s="3" t="s">
        <v>45</v>
      </c>
      <c r="E2" s="3" t="s">
        <v>21</v>
      </c>
      <c r="F2" s="3" t="s">
        <v>41</v>
      </c>
      <c r="G2" s="3" t="s">
        <v>19</v>
      </c>
      <c r="H2" s="3" t="s">
        <v>27</v>
      </c>
      <c r="I2" s="3" t="s">
        <v>28</v>
      </c>
      <c r="J2" s="3" t="s">
        <v>25</v>
      </c>
    </row>
    <row r="3" spans="1:14" x14ac:dyDescent="0.25">
      <c r="A3" s="1" t="s">
        <v>71</v>
      </c>
      <c r="B3" s="1">
        <v>1.7000000000000001E-2</v>
      </c>
      <c r="C3" s="1">
        <v>0.113</v>
      </c>
      <c r="D3" s="1">
        <v>8.0000000000000002E-3</v>
      </c>
      <c r="E3" s="7">
        <v>3.0000000000000001E-3</v>
      </c>
      <c r="F3" s="1"/>
      <c r="G3" s="1"/>
      <c r="H3" s="1"/>
      <c r="I3" s="1"/>
      <c r="J3" s="1"/>
    </row>
    <row r="4" spans="1:14" x14ac:dyDescent="0.25">
      <c r="A4" s="2" t="s">
        <v>72</v>
      </c>
      <c r="B4" s="1"/>
      <c r="C4" s="1">
        <v>0.122</v>
      </c>
      <c r="D4" s="1">
        <v>1.2E-2</v>
      </c>
      <c r="E4" s="1"/>
      <c r="F4" s="1">
        <v>2.2000000000000001E-3</v>
      </c>
      <c r="G4" s="1"/>
      <c r="H4" s="1"/>
      <c r="I4" s="1"/>
      <c r="J4" s="1"/>
    </row>
    <row r="5" spans="1:14" x14ac:dyDescent="0.25">
      <c r="A5" s="1" t="s">
        <v>19</v>
      </c>
      <c r="B5" s="1"/>
      <c r="C5" s="1"/>
      <c r="D5" s="1"/>
      <c r="E5" s="1"/>
      <c r="F5" s="1"/>
      <c r="G5" s="1">
        <v>0.13</v>
      </c>
      <c r="H5" s="1"/>
      <c r="I5" s="1"/>
      <c r="J5" s="1"/>
    </row>
    <row r="6" spans="1:14" x14ac:dyDescent="0.25">
      <c r="A6" s="1" t="s">
        <v>62</v>
      </c>
      <c r="B6" s="1"/>
      <c r="C6" s="1"/>
      <c r="D6" s="1"/>
      <c r="E6" s="1">
        <v>5.0000000000000001E-3</v>
      </c>
      <c r="F6" s="1"/>
      <c r="G6" s="1"/>
      <c r="H6" s="1">
        <v>3.5999999999999997E-2</v>
      </c>
      <c r="I6" s="1"/>
      <c r="J6" s="1"/>
    </row>
    <row r="7" spans="1:14" x14ac:dyDescent="0.25">
      <c r="A7" s="1" t="s">
        <v>73</v>
      </c>
      <c r="B7" s="1"/>
      <c r="C7" s="1"/>
      <c r="D7" s="1"/>
      <c r="E7" s="1"/>
      <c r="F7" s="1"/>
      <c r="G7" s="1"/>
      <c r="H7" s="1"/>
      <c r="I7" s="1">
        <v>0.01</v>
      </c>
      <c r="J7" s="1"/>
      <c r="N7" t="s">
        <v>16</v>
      </c>
    </row>
    <row r="8" spans="1:14" x14ac:dyDescent="0.25">
      <c r="A8" s="1" t="s">
        <v>25</v>
      </c>
      <c r="B8" s="1"/>
      <c r="C8" s="1"/>
      <c r="D8" s="1"/>
      <c r="E8" s="1"/>
      <c r="F8" s="1"/>
      <c r="G8" s="1"/>
      <c r="H8" s="1"/>
      <c r="I8" s="1"/>
      <c r="J8" s="1">
        <v>0.04</v>
      </c>
      <c r="M8" t="s">
        <v>16</v>
      </c>
    </row>
    <row r="9" spans="1:14" x14ac:dyDescent="0.25">
      <c r="A9" s="4" t="s">
        <v>5</v>
      </c>
      <c r="B9" s="5">
        <f>SUM(B$3:B$8)</f>
        <v>1.7000000000000001E-2</v>
      </c>
      <c r="C9" s="5">
        <f t="shared" ref="C9:J9" si="0">SUM(C$3:C$8)</f>
        <v>0.23499999999999999</v>
      </c>
      <c r="D9" s="5">
        <f t="shared" si="0"/>
        <v>0.02</v>
      </c>
      <c r="E9" s="9">
        <f t="shared" si="0"/>
        <v>8.0000000000000002E-3</v>
      </c>
      <c r="F9" s="5">
        <f t="shared" si="0"/>
        <v>2.2000000000000001E-3</v>
      </c>
      <c r="G9" s="5">
        <f t="shared" si="0"/>
        <v>0.13</v>
      </c>
      <c r="H9" s="5">
        <f t="shared" si="0"/>
        <v>3.5999999999999997E-2</v>
      </c>
      <c r="I9" s="5">
        <f t="shared" si="0"/>
        <v>0.01</v>
      </c>
      <c r="J9" s="5">
        <f t="shared" si="0"/>
        <v>0.04</v>
      </c>
    </row>
    <row r="10" spans="1:14" ht="30" x14ac:dyDescent="0.25">
      <c r="A10" s="6" t="s">
        <v>6</v>
      </c>
      <c r="B10" s="5">
        <f>$B$14*B9</f>
        <v>1.7000000000000001E-2</v>
      </c>
      <c r="C10" s="5">
        <f t="shared" ref="C10:J10" si="1">$B$14*C9</f>
        <v>0.23499999999999999</v>
      </c>
      <c r="D10" s="5">
        <f t="shared" si="1"/>
        <v>0.02</v>
      </c>
      <c r="E10" s="5">
        <f t="shared" si="1"/>
        <v>8.0000000000000002E-3</v>
      </c>
      <c r="F10" s="5">
        <f t="shared" si="1"/>
        <v>2.2000000000000001E-3</v>
      </c>
      <c r="G10" s="5">
        <f t="shared" si="1"/>
        <v>0.13</v>
      </c>
      <c r="H10" s="5">
        <f t="shared" si="1"/>
        <v>3.5999999999999997E-2</v>
      </c>
      <c r="I10" s="5">
        <f t="shared" si="1"/>
        <v>0.01</v>
      </c>
      <c r="J10" s="5">
        <f t="shared" si="1"/>
        <v>0.04</v>
      </c>
    </row>
    <row r="11" spans="1:14" x14ac:dyDescent="0.25">
      <c r="A11" s="5" t="s">
        <v>7</v>
      </c>
      <c r="B11" s="5">
        <f>VLOOKUP(B$2,Лист2!$A$1:$B$50,2,0)</f>
        <v>64.03</v>
      </c>
      <c r="C11" s="5">
        <f>VLOOKUP(C$2,Лист2!$A$1:$B$50,2,0)</f>
        <v>99.1</v>
      </c>
      <c r="D11" s="5">
        <f>VLOOKUP(D$2,Лист2!$A$1:$B$50,2,0)</f>
        <v>65.48</v>
      </c>
      <c r="E11" s="5">
        <f>VLOOKUP(E$2,Лист2!$A$1:$B$50,2,0)</f>
        <v>842.99</v>
      </c>
      <c r="F11" s="5">
        <f>VLOOKUP(F$2,Лист2!$A$1:$B$50,2,0)</f>
        <v>877.96</v>
      </c>
      <c r="G11" s="5">
        <f>VLOOKUP(G$2,Лист2!$A$1:$B$50,2,0)</f>
        <v>77.62</v>
      </c>
      <c r="H11" s="5">
        <f>VLOOKUP(H$2,Лист2!$A$1:$B$50,2,0)</f>
        <v>60.72</v>
      </c>
      <c r="I11" s="5">
        <f>VLOOKUP(I$2,Лист2!$A$1:$B$50,2,0)</f>
        <v>67.34</v>
      </c>
      <c r="J11" s="5">
        <f>VLOOKUP(J$2,Лист2!$A$1:$B$50,2,0)</f>
        <v>610</v>
      </c>
    </row>
    <row r="12" spans="1:14" x14ac:dyDescent="0.25">
      <c r="A12" s="5" t="s">
        <v>8</v>
      </c>
      <c r="B12" s="5">
        <f>B10*B11</f>
        <v>1.0885100000000001</v>
      </c>
      <c r="C12" s="5">
        <f t="shared" ref="C12:J12" si="2">C10*C11</f>
        <v>23.288499999999999</v>
      </c>
      <c r="D12" s="5">
        <f>D10*D11</f>
        <v>1.3096000000000001</v>
      </c>
      <c r="E12" s="5">
        <f t="shared" si="2"/>
        <v>6.7439200000000001</v>
      </c>
      <c r="F12" s="5">
        <f t="shared" si="2"/>
        <v>1.9315120000000001</v>
      </c>
      <c r="G12" s="5">
        <f t="shared" si="2"/>
        <v>10.0906</v>
      </c>
      <c r="H12" s="5">
        <f t="shared" si="2"/>
        <v>2.1859199999999999</v>
      </c>
      <c r="I12" s="5">
        <f t="shared" si="2"/>
        <v>0.6734</v>
      </c>
      <c r="J12" s="5">
        <f t="shared" si="2"/>
        <v>24.400000000000002</v>
      </c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5">
      <c r="A14" s="3" t="s">
        <v>11</v>
      </c>
      <c r="B14" s="1">
        <v>1</v>
      </c>
      <c r="C14" s="1"/>
      <c r="D14" s="1"/>
      <c r="E14" s="1"/>
      <c r="F14" s="1"/>
      <c r="G14" s="1"/>
      <c r="H14" s="1"/>
      <c r="I14" s="1"/>
      <c r="J14" s="1"/>
    </row>
    <row r="15" spans="1:14" x14ac:dyDescent="0.25">
      <c r="A15" s="35" t="s">
        <v>23</v>
      </c>
      <c r="B15" s="36"/>
      <c r="C15" s="35" t="str">
        <f>SUM(B12:J12)&amp;" руб."</f>
        <v>71,711962 руб.</v>
      </c>
      <c r="D15" s="36"/>
      <c r="E15" s="1"/>
      <c r="F15" s="1"/>
      <c r="G15" s="1"/>
      <c r="H15" s="1"/>
      <c r="I15" s="1"/>
      <c r="J15" s="1"/>
    </row>
    <row r="17" spans="1:1" x14ac:dyDescent="0.25">
      <c r="A17" t="s">
        <v>9</v>
      </c>
    </row>
  </sheetData>
  <mergeCells count="3">
    <mergeCell ref="A1:J1"/>
    <mergeCell ref="A15:B15"/>
    <mergeCell ref="C15:D15"/>
  </mergeCells>
  <pageMargins left="0.7" right="0.7" top="0.75" bottom="0.75" header="0.3" footer="0.3"/>
  <pageSetup paperSize="9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Лист2!$A$1:$A$50</xm:f>
          </x14:formula1>
          <xm:sqref>B2:J2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D5" sqref="D5"/>
    </sheetView>
  </sheetViews>
  <sheetFormatPr defaultRowHeight="15" x14ac:dyDescent="0.25"/>
  <cols>
    <col min="1" max="1" width="18.140625" customWidth="1"/>
    <col min="2" max="14" width="8" customWidth="1"/>
  </cols>
  <sheetData>
    <row r="1" spans="1:15" ht="18.75" x14ac:dyDescent="0.25">
      <c r="A1" s="34" t="s">
        <v>10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5" ht="26.25" customHeight="1" x14ac:dyDescent="0.25">
      <c r="A2" s="3" t="s">
        <v>0</v>
      </c>
      <c r="B2" s="3" t="s">
        <v>47</v>
      </c>
      <c r="C2" s="3" t="s">
        <v>4</v>
      </c>
      <c r="D2" s="3" t="s">
        <v>21</v>
      </c>
      <c r="E2" s="3" t="s">
        <v>13</v>
      </c>
      <c r="F2" s="3" t="s">
        <v>12</v>
      </c>
      <c r="G2" s="3" t="s">
        <v>27</v>
      </c>
      <c r="H2" s="3" t="s">
        <v>15</v>
      </c>
      <c r="I2" s="3" t="s">
        <v>34</v>
      </c>
      <c r="J2" s="3" t="s">
        <v>20</v>
      </c>
      <c r="K2" s="3" t="s">
        <v>29</v>
      </c>
      <c r="L2" s="3" t="s">
        <v>43</v>
      </c>
      <c r="M2" s="3" t="s">
        <v>45</v>
      </c>
      <c r="N2" s="28" t="s">
        <v>28</v>
      </c>
      <c r="O2" s="29"/>
    </row>
    <row r="3" spans="1:15" x14ac:dyDescent="0.25">
      <c r="A3" s="1" t="s">
        <v>74</v>
      </c>
      <c r="B3" s="1">
        <v>4.4999999999999998E-2</v>
      </c>
      <c r="C3" s="1">
        <v>1E-3</v>
      </c>
      <c r="D3" s="1">
        <v>7.0000000000000001E-3</v>
      </c>
      <c r="E3" s="7"/>
      <c r="F3" s="1"/>
      <c r="G3" s="1"/>
      <c r="H3" s="1"/>
      <c r="I3" s="1"/>
      <c r="J3" s="1"/>
      <c r="K3" s="1"/>
      <c r="L3" s="1"/>
      <c r="M3" s="1"/>
      <c r="N3" s="1"/>
    </row>
    <row r="4" spans="1:15" ht="37.5" customHeight="1" x14ac:dyDescent="0.25">
      <c r="A4" s="2" t="s">
        <v>75</v>
      </c>
      <c r="B4" s="1"/>
      <c r="C4" s="1">
        <v>1E-3</v>
      </c>
      <c r="D4" s="1"/>
      <c r="E4" s="1">
        <v>6.9000000000000006E-2</v>
      </c>
      <c r="F4" s="1">
        <v>1.7000000000000001E-2</v>
      </c>
      <c r="G4" s="1">
        <v>0.01</v>
      </c>
      <c r="H4" s="1">
        <v>1</v>
      </c>
      <c r="I4" s="1"/>
      <c r="J4" s="1">
        <v>3.0000000000000001E-3</v>
      </c>
      <c r="K4" s="1">
        <v>3.0000000000000001E-3</v>
      </c>
      <c r="L4" s="1"/>
      <c r="M4" s="1"/>
      <c r="N4" s="1"/>
    </row>
    <row r="5" spans="1:15" ht="27" customHeight="1" x14ac:dyDescent="0.25">
      <c r="A5" s="2" t="s">
        <v>76</v>
      </c>
      <c r="B5" s="1"/>
      <c r="C5" s="1"/>
      <c r="D5" s="1"/>
      <c r="E5" s="1"/>
      <c r="F5" s="1"/>
      <c r="G5" s="1"/>
      <c r="H5" s="1"/>
      <c r="I5" s="1"/>
      <c r="J5" s="1"/>
      <c r="K5" s="1"/>
      <c r="L5" s="1">
        <v>1.4E-2</v>
      </c>
      <c r="M5" s="1">
        <v>1.4999999999999999E-2</v>
      </c>
      <c r="N5" s="1"/>
    </row>
    <row r="6" spans="1:15" ht="18" customHeight="1" x14ac:dyDescent="0.25">
      <c r="A6" s="2" t="s">
        <v>27</v>
      </c>
      <c r="B6" s="1"/>
      <c r="C6" s="1"/>
      <c r="D6" s="1"/>
      <c r="E6" s="1"/>
      <c r="F6" s="1"/>
      <c r="G6" s="1">
        <v>0.03</v>
      </c>
      <c r="H6" s="1"/>
      <c r="I6" s="1"/>
      <c r="J6" s="1"/>
      <c r="K6" s="1"/>
      <c r="L6" s="1"/>
      <c r="M6" s="1"/>
      <c r="N6" s="1"/>
    </row>
    <row r="7" spans="1:15" ht="21" customHeight="1" x14ac:dyDescent="0.25">
      <c r="A7" s="2" t="s">
        <v>73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>
        <v>0.01</v>
      </c>
    </row>
    <row r="8" spans="1:15" ht="14.25" customHeight="1" x14ac:dyDescent="0.25">
      <c r="A8" s="2" t="s">
        <v>77</v>
      </c>
      <c r="B8" s="1"/>
      <c r="C8" s="1"/>
      <c r="D8" s="1"/>
      <c r="E8" s="1"/>
      <c r="F8" s="1"/>
      <c r="G8" s="1"/>
      <c r="H8" s="1"/>
      <c r="I8" s="1">
        <v>7.0000000000000007E-2</v>
      </c>
      <c r="J8" s="1"/>
      <c r="K8" s="1"/>
      <c r="L8" s="1"/>
      <c r="M8" s="1"/>
      <c r="N8" s="1"/>
    </row>
    <row r="9" spans="1:15" ht="22.5" customHeight="1" x14ac:dyDescent="0.25">
      <c r="A9" s="4" t="s">
        <v>5</v>
      </c>
      <c r="B9" s="5">
        <f>B3</f>
        <v>4.4999999999999998E-2</v>
      </c>
      <c r="C9" s="5">
        <f t="shared" ref="C9:N9" si="0">SUM(C$3:C$8)</f>
        <v>2E-3</v>
      </c>
      <c r="D9" s="5">
        <f t="shared" si="0"/>
        <v>7.0000000000000001E-3</v>
      </c>
      <c r="E9" s="5">
        <f t="shared" si="0"/>
        <v>6.9000000000000006E-2</v>
      </c>
      <c r="F9" s="5">
        <f t="shared" si="0"/>
        <v>1.7000000000000001E-2</v>
      </c>
      <c r="G9" s="5">
        <f t="shared" si="0"/>
        <v>0.04</v>
      </c>
      <c r="H9" s="5">
        <f t="shared" si="0"/>
        <v>1</v>
      </c>
      <c r="I9" s="5">
        <f>I8</f>
        <v>7.0000000000000007E-2</v>
      </c>
      <c r="J9" s="5">
        <f t="shared" si="0"/>
        <v>3.0000000000000001E-3</v>
      </c>
      <c r="K9" s="5">
        <f>K4</f>
        <v>3.0000000000000001E-3</v>
      </c>
      <c r="L9" s="5">
        <f t="shared" si="0"/>
        <v>1.4E-2</v>
      </c>
      <c r="M9" s="5">
        <f t="shared" si="0"/>
        <v>1.4999999999999999E-2</v>
      </c>
      <c r="N9" s="5">
        <f t="shared" si="0"/>
        <v>0.01</v>
      </c>
    </row>
    <row r="10" spans="1:15" ht="29.25" customHeight="1" x14ac:dyDescent="0.25">
      <c r="A10" s="6" t="s">
        <v>6</v>
      </c>
      <c r="B10" s="5">
        <f>$B$14*B9</f>
        <v>4.4999999999999998E-2</v>
      </c>
      <c r="C10" s="5">
        <f t="shared" ref="C10:N10" si="1">$B$14*C9</f>
        <v>2E-3</v>
      </c>
      <c r="D10" s="5">
        <f t="shared" si="1"/>
        <v>7.0000000000000001E-3</v>
      </c>
      <c r="E10" s="5">
        <f t="shared" si="1"/>
        <v>6.9000000000000006E-2</v>
      </c>
      <c r="F10" s="5">
        <f t="shared" si="1"/>
        <v>1.7000000000000001E-2</v>
      </c>
      <c r="G10" s="5">
        <f t="shared" si="1"/>
        <v>0.04</v>
      </c>
      <c r="H10" s="5">
        <f t="shared" si="1"/>
        <v>1</v>
      </c>
      <c r="I10" s="5">
        <f t="shared" si="1"/>
        <v>7.0000000000000007E-2</v>
      </c>
      <c r="J10" s="5">
        <f t="shared" si="1"/>
        <v>3.0000000000000001E-3</v>
      </c>
      <c r="K10" s="5">
        <f t="shared" si="1"/>
        <v>3.0000000000000001E-3</v>
      </c>
      <c r="L10" s="5">
        <f t="shared" si="1"/>
        <v>1.4E-2</v>
      </c>
      <c r="M10" s="5">
        <f t="shared" si="1"/>
        <v>1.4999999999999999E-2</v>
      </c>
      <c r="N10" s="5">
        <f t="shared" si="1"/>
        <v>0.01</v>
      </c>
    </row>
    <row r="11" spans="1:15" x14ac:dyDescent="0.25">
      <c r="A11" s="5" t="s">
        <v>7</v>
      </c>
      <c r="B11" s="5">
        <f>VLOOKUP(B$2,Лист2!$A$1:$B$50,2,0)</f>
        <v>111.18</v>
      </c>
      <c r="C11" s="5">
        <f>VLOOKUP(C$2,Лист2!$A$1:$B$50,2,0)</f>
        <v>14.68</v>
      </c>
      <c r="D11" s="5">
        <f>VLOOKUP(D$2,Лист2!$A$1:$B$30,2,0)</f>
        <v>842.99</v>
      </c>
      <c r="E11" s="5">
        <f>VLOOKUP(E$2,Лист2!$A$1:$B$40,2,0)</f>
        <v>433.33</v>
      </c>
      <c r="F11" s="5">
        <f>VLOOKUP(F$2,Лист2!$A$1:$B$30,2,0)</f>
        <v>99.1</v>
      </c>
      <c r="G11" s="5">
        <f>VLOOKUP(G$2,Лист2!$A$1:$B$40,2,0)</f>
        <v>60.72</v>
      </c>
      <c r="H11" s="5">
        <f>VLOOKUP(H$2,Лист2!$A$1:$B$30,2,0)</f>
        <v>8.4</v>
      </c>
      <c r="I11" s="5">
        <f>VLOOKUP(I$2,Лист2!$A$1:$B$50,2,0)</f>
        <v>145.25</v>
      </c>
      <c r="J11" s="5">
        <f>VLOOKUP(J$2,Лист2!$A$1:$B$40,2,0)</f>
        <v>139.4</v>
      </c>
      <c r="K11" s="5">
        <f>VLOOKUP(K$2,Лист2!$A$1:$B$30,2,0)</f>
        <v>54.17</v>
      </c>
      <c r="L11" s="5">
        <f>VLOOKUP(L$2,Лист2!$A$1:$B$40,2,0)</f>
        <v>427.02</v>
      </c>
      <c r="M11" s="5">
        <f>VLOOKUP(M$2,Лист2!$A$1:$B$40,2,0)</f>
        <v>65.48</v>
      </c>
      <c r="N11" s="5">
        <f>VLOOKUP(N$2,Лист2!$A$1:$B$40,2,0)</f>
        <v>67.34</v>
      </c>
    </row>
    <row r="12" spans="1:15" x14ac:dyDescent="0.25">
      <c r="A12" s="5" t="s">
        <v>8</v>
      </c>
      <c r="B12" s="5">
        <f>B10*B11</f>
        <v>5.0030999999999999</v>
      </c>
      <c r="C12" s="5">
        <f t="shared" ref="C12:N12" si="2">C10*C11</f>
        <v>2.9360000000000001E-2</v>
      </c>
      <c r="D12" s="5">
        <f t="shared" si="2"/>
        <v>5.9009299999999998</v>
      </c>
      <c r="E12" s="5">
        <f t="shared" si="2"/>
        <v>29.89977</v>
      </c>
      <c r="F12" s="5">
        <f t="shared" si="2"/>
        <v>1.6847000000000001</v>
      </c>
      <c r="G12" s="5">
        <f t="shared" si="2"/>
        <v>2.4287999999999998</v>
      </c>
      <c r="H12" s="5">
        <f t="shared" si="2"/>
        <v>8.4</v>
      </c>
      <c r="I12" s="5">
        <f t="shared" si="2"/>
        <v>10.1675</v>
      </c>
      <c r="J12" s="5">
        <f t="shared" si="2"/>
        <v>0.41820000000000002</v>
      </c>
      <c r="K12" s="5">
        <f t="shared" si="2"/>
        <v>0.16251000000000002</v>
      </c>
      <c r="L12" s="5">
        <f t="shared" si="2"/>
        <v>5.9782799999999998</v>
      </c>
      <c r="M12" s="5">
        <f t="shared" si="2"/>
        <v>0.98220000000000007</v>
      </c>
      <c r="N12" s="5">
        <f t="shared" si="2"/>
        <v>0.6734</v>
      </c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 t="s">
        <v>16</v>
      </c>
      <c r="N13" s="1"/>
    </row>
    <row r="14" spans="1:15" x14ac:dyDescent="0.25">
      <c r="A14" s="3" t="s">
        <v>11</v>
      </c>
      <c r="B14" s="1">
        <v>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x14ac:dyDescent="0.25">
      <c r="A15" s="35" t="s">
        <v>23</v>
      </c>
      <c r="B15" s="36"/>
      <c r="C15" s="35" t="str">
        <f>SUM(B12:N12)&amp;" руб."</f>
        <v>71,72875 руб.</v>
      </c>
      <c r="D15" s="36"/>
      <c r="E15" s="1"/>
      <c r="F15" s="1"/>
      <c r="G15" s="1"/>
      <c r="H15" s="1"/>
      <c r="I15" s="1"/>
      <c r="J15" s="1"/>
      <c r="K15" s="1"/>
      <c r="L15" s="1"/>
      <c r="M15" s="1"/>
      <c r="N15" s="8"/>
    </row>
    <row r="17" spans="1:1" x14ac:dyDescent="0.25">
      <c r="A17" t="s">
        <v>9</v>
      </c>
    </row>
  </sheetData>
  <mergeCells count="3">
    <mergeCell ref="A1:M1"/>
    <mergeCell ref="A15:B15"/>
    <mergeCell ref="C15:D15"/>
  </mergeCells>
  <pageMargins left="0.7" right="0.7" top="0.75" bottom="0.75" header="0.3" footer="0.3"/>
  <pageSetup paperSize="9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Лист2!$A$1:$A$50</xm:f>
          </x14:formula1>
          <xm:sqref>B2:N2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O6" sqref="O6"/>
    </sheetView>
  </sheetViews>
  <sheetFormatPr defaultRowHeight="15" x14ac:dyDescent="0.25"/>
  <cols>
    <col min="1" max="1" width="17" customWidth="1"/>
    <col min="2" max="2" width="6.7109375" customWidth="1"/>
    <col min="3" max="3" width="7.28515625" customWidth="1"/>
    <col min="4" max="4" width="8.7109375" customWidth="1"/>
    <col min="5" max="5" width="8.28515625" customWidth="1"/>
    <col min="6" max="6" width="9" customWidth="1"/>
    <col min="7" max="7" width="8.7109375" customWidth="1"/>
    <col min="8" max="8" width="5.85546875" customWidth="1"/>
    <col min="9" max="9" width="6" customWidth="1"/>
    <col min="10" max="10" width="6.5703125" customWidth="1"/>
    <col min="11" max="11" width="7.85546875" customWidth="1"/>
    <col min="12" max="12" width="7.7109375" customWidth="1"/>
    <col min="13" max="13" width="6.85546875" customWidth="1"/>
    <col min="14" max="14" width="8" customWidth="1"/>
    <col min="15" max="15" width="8.42578125" customWidth="1"/>
  </cols>
  <sheetData>
    <row r="1" spans="1:15" ht="18.75" x14ac:dyDescent="0.25">
      <c r="A1" s="34" t="s">
        <v>10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5"/>
    </row>
    <row r="2" spans="1:15" x14ac:dyDescent="0.25">
      <c r="A2" s="11" t="s">
        <v>0</v>
      </c>
      <c r="B2" s="11" t="s">
        <v>2</v>
      </c>
      <c r="C2" s="11" t="s">
        <v>30</v>
      </c>
      <c r="D2" s="11" t="s">
        <v>33</v>
      </c>
      <c r="E2" s="11" t="s">
        <v>3</v>
      </c>
      <c r="F2" s="11" t="s">
        <v>21</v>
      </c>
      <c r="G2" s="11" t="s">
        <v>20</v>
      </c>
      <c r="H2" s="11" t="s">
        <v>4</v>
      </c>
      <c r="I2" s="11" t="s">
        <v>37</v>
      </c>
      <c r="J2" s="11" t="s">
        <v>45</v>
      </c>
      <c r="K2" s="11" t="s">
        <v>19</v>
      </c>
      <c r="L2" s="11" t="s">
        <v>27</v>
      </c>
      <c r="M2" s="11" t="s">
        <v>28</v>
      </c>
      <c r="N2" s="11" t="s">
        <v>31</v>
      </c>
      <c r="O2" s="11" t="s">
        <v>38</v>
      </c>
    </row>
    <row r="3" spans="1:15" x14ac:dyDescent="0.25">
      <c r="A3" s="17" t="s">
        <v>69</v>
      </c>
      <c r="B3" s="12">
        <v>7.0000000000000007E-2</v>
      </c>
      <c r="C3" s="12">
        <v>0.08</v>
      </c>
      <c r="D3" s="12">
        <v>0.02</v>
      </c>
      <c r="E3" s="16">
        <v>2.1000000000000001E-2</v>
      </c>
      <c r="F3" s="12">
        <v>1.4999999999999999E-2</v>
      </c>
      <c r="G3" s="12">
        <v>8.0000000000000002E-3</v>
      </c>
      <c r="H3" s="12">
        <v>2E-3</v>
      </c>
      <c r="I3" s="12"/>
      <c r="J3" s="12"/>
      <c r="K3" s="12"/>
      <c r="L3" s="12"/>
      <c r="M3" s="12"/>
      <c r="N3" s="12"/>
      <c r="O3" s="12"/>
    </row>
    <row r="4" spans="1:15" x14ac:dyDescent="0.25">
      <c r="A4" s="17" t="s">
        <v>78</v>
      </c>
      <c r="B4" s="12"/>
      <c r="C4" s="12"/>
      <c r="D4" s="12"/>
      <c r="E4" s="12"/>
      <c r="F4" s="12"/>
      <c r="G4" s="12"/>
      <c r="H4" s="12"/>
      <c r="I4" s="12">
        <v>1E-3</v>
      </c>
      <c r="J4" s="12">
        <v>0.02</v>
      </c>
      <c r="K4" s="12"/>
      <c r="L4" s="12"/>
      <c r="M4" s="22"/>
      <c r="N4" s="12"/>
      <c r="O4" s="12"/>
    </row>
    <row r="5" spans="1:15" x14ac:dyDescent="0.25">
      <c r="A5" s="12" t="s">
        <v>19</v>
      </c>
      <c r="B5" s="12"/>
      <c r="C5" s="12"/>
      <c r="D5" s="12"/>
      <c r="E5" s="12"/>
      <c r="F5" s="12"/>
      <c r="G5" s="12"/>
      <c r="H5" s="12"/>
      <c r="I5" s="12"/>
      <c r="J5" s="12"/>
      <c r="K5" s="12">
        <v>0.15</v>
      </c>
      <c r="L5" s="12"/>
      <c r="M5" s="12"/>
      <c r="N5" s="12"/>
      <c r="O5" s="12"/>
    </row>
    <row r="6" spans="1:15" x14ac:dyDescent="0.25">
      <c r="A6" s="12" t="s">
        <v>59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>
        <v>7.0000000000000007E-2</v>
      </c>
      <c r="M6" s="12"/>
      <c r="N6" s="12"/>
      <c r="O6" s="12"/>
    </row>
    <row r="7" spans="1:15" x14ac:dyDescent="0.25">
      <c r="A7" s="12" t="s">
        <v>73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>
        <v>0.03</v>
      </c>
      <c r="N7" s="12"/>
      <c r="O7" s="12"/>
    </row>
    <row r="8" spans="1:15" ht="30" x14ac:dyDescent="0.25">
      <c r="A8" s="17" t="s">
        <v>79</v>
      </c>
      <c r="B8" s="12"/>
      <c r="C8" s="12"/>
      <c r="D8" s="12">
        <v>4.2999999999999997E-2</v>
      </c>
      <c r="E8" s="12"/>
      <c r="F8" s="12"/>
      <c r="G8" s="12">
        <v>0.02</v>
      </c>
      <c r="H8" s="12">
        <v>1E-3</v>
      </c>
      <c r="I8" s="12"/>
      <c r="J8" s="12">
        <v>2E-3</v>
      </c>
      <c r="K8" s="12"/>
      <c r="L8" s="12"/>
      <c r="M8" s="12"/>
      <c r="N8" s="12">
        <v>7.4999999999999997E-2</v>
      </c>
      <c r="O8" s="12">
        <v>0.05</v>
      </c>
    </row>
    <row r="9" spans="1:15" ht="30" x14ac:dyDescent="0.25">
      <c r="A9" s="18" t="s">
        <v>5</v>
      </c>
      <c r="B9" s="13">
        <f>SUM(B$3:B$8)</f>
        <v>7.0000000000000007E-2</v>
      </c>
      <c r="C9" s="13">
        <f t="shared" ref="C9:O9" si="0">SUM(C$3:C$8)</f>
        <v>0.08</v>
      </c>
      <c r="D9" s="13">
        <f t="shared" si="0"/>
        <v>6.3E-2</v>
      </c>
      <c r="E9" s="13">
        <f t="shared" si="0"/>
        <v>2.1000000000000001E-2</v>
      </c>
      <c r="F9" s="13">
        <f t="shared" si="0"/>
        <v>1.4999999999999999E-2</v>
      </c>
      <c r="G9" s="13">
        <f t="shared" si="0"/>
        <v>2.8000000000000001E-2</v>
      </c>
      <c r="H9" s="13">
        <f t="shared" si="0"/>
        <v>3.0000000000000001E-3</v>
      </c>
      <c r="I9" s="13">
        <f t="shared" si="0"/>
        <v>1E-3</v>
      </c>
      <c r="J9" s="13">
        <f t="shared" si="0"/>
        <v>2.1999999999999999E-2</v>
      </c>
      <c r="K9" s="13">
        <f t="shared" si="0"/>
        <v>0.15</v>
      </c>
      <c r="L9" s="13">
        <f t="shared" si="0"/>
        <v>7.0000000000000007E-2</v>
      </c>
      <c r="M9" s="13">
        <f t="shared" si="0"/>
        <v>0.03</v>
      </c>
      <c r="N9" s="13">
        <f t="shared" si="0"/>
        <v>7.4999999999999997E-2</v>
      </c>
      <c r="O9" s="13">
        <f t="shared" si="0"/>
        <v>0.05</v>
      </c>
    </row>
    <row r="10" spans="1:15" ht="30" x14ac:dyDescent="0.25">
      <c r="A10" s="19" t="s">
        <v>6</v>
      </c>
      <c r="B10" s="13">
        <f>$B$14*B9</f>
        <v>7.0000000000000007E-2</v>
      </c>
      <c r="C10" s="13">
        <f t="shared" ref="C10:N10" si="1">$B$14*C9</f>
        <v>0.08</v>
      </c>
      <c r="D10" s="13">
        <f t="shared" si="1"/>
        <v>6.3E-2</v>
      </c>
      <c r="E10" s="13">
        <f>$B$14*E9</f>
        <v>2.1000000000000001E-2</v>
      </c>
      <c r="F10" s="13">
        <f t="shared" si="1"/>
        <v>1.4999999999999999E-2</v>
      </c>
      <c r="G10" s="13">
        <f t="shared" si="1"/>
        <v>2.8000000000000001E-2</v>
      </c>
      <c r="H10" s="13">
        <f t="shared" si="1"/>
        <v>3.0000000000000001E-3</v>
      </c>
      <c r="I10" s="13">
        <f t="shared" si="1"/>
        <v>1E-3</v>
      </c>
      <c r="J10" s="13">
        <f t="shared" si="1"/>
        <v>2.1999999999999999E-2</v>
      </c>
      <c r="K10" s="13">
        <f t="shared" si="1"/>
        <v>0.15</v>
      </c>
      <c r="L10" s="13">
        <f t="shared" si="1"/>
        <v>7.0000000000000007E-2</v>
      </c>
      <c r="M10" s="13">
        <f t="shared" si="1"/>
        <v>0.03</v>
      </c>
      <c r="N10" s="13">
        <f t="shared" si="1"/>
        <v>7.4999999999999997E-2</v>
      </c>
      <c r="O10" s="13">
        <f t="shared" ref="O10" si="2">$B$14*O9</f>
        <v>0.05</v>
      </c>
    </row>
    <row r="11" spans="1:15" x14ac:dyDescent="0.25">
      <c r="A11" s="13" t="s">
        <v>7</v>
      </c>
      <c r="B11" s="13">
        <f>VLOOKUP(B$2,Лист2!$A$1:$B$50,2,0)</f>
        <v>98.38</v>
      </c>
      <c r="C11" s="13">
        <f>VLOOKUP(C$2,Лист2!$A$1:$B$30,2,0)</f>
        <v>186.56</v>
      </c>
      <c r="D11" s="13">
        <f>VLOOKUP(D$2,Лист2!$A$1:$B$30,2,0)</f>
        <v>40.85</v>
      </c>
      <c r="E11" s="13">
        <f>VLOOKUP(E$2,Лист2!$A$1:$B$30,2,0)</f>
        <v>29.95</v>
      </c>
      <c r="F11" s="13">
        <f>VLOOKUP(F$2,Лист2!$A$1:$B$30,2,0)</f>
        <v>842.99</v>
      </c>
      <c r="G11" s="13">
        <f>VLOOKUP(G$2,Лист2!$A$1:$B$30,2,0)</f>
        <v>139.4</v>
      </c>
      <c r="H11" s="13">
        <f>VLOOKUP(H$2,Лист2!$A$1:$B$50,2,0)</f>
        <v>14.68</v>
      </c>
      <c r="I11" s="13">
        <f>VLOOKUP(I$2,Лист2!$A$1:$B$30,2,0)</f>
        <v>1212.07</v>
      </c>
      <c r="J11" s="13">
        <f>VLOOKUP(J$2,Лист2!$A$1:$B$40,2,0)</f>
        <v>65.48</v>
      </c>
      <c r="K11" s="13">
        <f>VLOOKUP(K$2,Лист2!$A$1:$B$50,2,0)</f>
        <v>77.62</v>
      </c>
      <c r="L11" s="13">
        <f>VLOOKUP(L$2,Лист2!$A$1:$B$30,2,0)</f>
        <v>60.72</v>
      </c>
      <c r="M11" s="13">
        <f>VLOOKUP(M$2,Лист2!$A$1:$B$30,2,0)</f>
        <v>67.34</v>
      </c>
      <c r="N11" s="13">
        <f>VLOOKUP(N$2,Лист2!$A$1:$B$30,2,0)</f>
        <v>27.19</v>
      </c>
      <c r="O11" s="13">
        <f>VLOOKUP(O$2,Лист2!$A$1:$B$30,2,0)</f>
        <v>150</v>
      </c>
    </row>
    <row r="12" spans="1:15" x14ac:dyDescent="0.25">
      <c r="A12" s="13" t="s">
        <v>8</v>
      </c>
      <c r="B12" s="13">
        <f>B10*B11</f>
        <v>6.8866000000000005</v>
      </c>
      <c r="C12" s="13">
        <f>C10*C11</f>
        <v>14.924800000000001</v>
      </c>
      <c r="D12" s="13">
        <f>D10*D11</f>
        <v>2.57355</v>
      </c>
      <c r="E12" s="13">
        <f>E10*E11</f>
        <v>0.62895000000000001</v>
      </c>
      <c r="F12" s="13">
        <f>F10*F11</f>
        <v>12.64485</v>
      </c>
      <c r="G12" s="13">
        <f>G11*G10</f>
        <v>3.9032000000000004</v>
      </c>
      <c r="H12" s="13">
        <f>H10*H11</f>
        <v>4.4040000000000003E-2</v>
      </c>
      <c r="I12" s="13">
        <f>I11*I10</f>
        <v>1.21207</v>
      </c>
      <c r="J12" s="13">
        <f>J10*J11</f>
        <v>1.4405600000000001</v>
      </c>
      <c r="K12" s="13">
        <f>K11*K10</f>
        <v>11.643000000000001</v>
      </c>
      <c r="L12" s="13">
        <f>L10*L11</f>
        <v>4.2504</v>
      </c>
      <c r="M12" s="13">
        <f>M10*M11</f>
        <v>2.0202</v>
      </c>
      <c r="N12" s="20">
        <f>N10*N11</f>
        <v>2.03925</v>
      </c>
      <c r="O12" s="20">
        <f>O10*O11</f>
        <v>7.5</v>
      </c>
    </row>
    <row r="13" spans="1:1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 t="s">
        <v>16</v>
      </c>
      <c r="N13" s="12"/>
      <c r="O13" s="12"/>
    </row>
    <row r="14" spans="1:15" x14ac:dyDescent="0.25">
      <c r="A14" s="11" t="s">
        <v>11</v>
      </c>
      <c r="B14" s="12">
        <v>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x14ac:dyDescent="0.25">
      <c r="A15" s="35" t="s">
        <v>23</v>
      </c>
      <c r="B15" s="36"/>
      <c r="C15" s="35" t="str">
        <f>SUM(B12:O12)&amp;" руб."</f>
        <v>71,71147 руб.</v>
      </c>
      <c r="D15" s="36"/>
      <c r="E15" s="1"/>
      <c r="F15" s="1"/>
      <c r="G15" s="1"/>
      <c r="H15" s="1"/>
      <c r="I15" s="1"/>
      <c r="J15" s="1"/>
      <c r="K15" s="1"/>
      <c r="L15" s="1"/>
      <c r="M15" s="1"/>
      <c r="N15" s="8"/>
      <c r="O15" s="8"/>
    </row>
    <row r="17" spans="1:1" x14ac:dyDescent="0.25">
      <c r="A17" t="s">
        <v>9</v>
      </c>
    </row>
  </sheetData>
  <mergeCells count="3">
    <mergeCell ref="A1:M1"/>
    <mergeCell ref="A15:B15"/>
    <mergeCell ref="C15:D15"/>
  </mergeCells>
  <pageMargins left="0.7" right="0.7" top="0.75" bottom="0.75" header="0.3" footer="0.3"/>
  <pageSetup paperSize="9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Лист2!$A$1:$A$50</xm:f>
          </x14:formula1>
          <xm:sqref>B2:O2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Лист2</vt:lpstr>
      <vt:lpstr>меню 1</vt:lpstr>
      <vt:lpstr>меню2</vt:lpstr>
      <vt:lpstr>меню3</vt:lpstr>
      <vt:lpstr>меню 4</vt:lpstr>
      <vt:lpstr>меню5</vt:lpstr>
      <vt:lpstr>меню 6</vt:lpstr>
      <vt:lpstr>меню 7 </vt:lpstr>
      <vt:lpstr>меню 8</vt:lpstr>
      <vt:lpstr>меню9  </vt:lpstr>
      <vt:lpstr>меню 10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Учительская</dc:creator>
  <cp:lastModifiedBy>Admin</cp:lastModifiedBy>
  <cp:lastPrinted>2023-02-05T18:00:25Z</cp:lastPrinted>
  <dcterms:created xsi:type="dcterms:W3CDTF">2014-12-09T07:57:46Z</dcterms:created>
  <dcterms:modified xsi:type="dcterms:W3CDTF">2023-03-12T17:54:39Z</dcterms:modified>
</cp:coreProperties>
</file>